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-1 - Větrolam V1 - stavba" sheetId="2" r:id="rId2"/>
    <sheet name="SO-1-1 - Větrolam V1 - 1...." sheetId="3" r:id="rId3"/>
    <sheet name="SO-1-2 - Větrolam V1 - 2...." sheetId="4" r:id="rId4"/>
    <sheet name="SO-1-3 - Větrolam V1 - 3...." sheetId="5" r:id="rId5"/>
    <sheet name="SO-2 - Větrolam V2 - stavba" sheetId="6" r:id="rId6"/>
    <sheet name="SO-2-1 - Větrolam V2 - 1...." sheetId="7" r:id="rId7"/>
    <sheet name="SO-2-2 - Větrolam V2 - 2...." sheetId="8" r:id="rId8"/>
    <sheet name="SO-2-3 - Větrolam V2 - 3...." sheetId="9" r:id="rId9"/>
    <sheet name="Seznam figur" sheetId="10" r:id="rId10"/>
    <sheet name="Pokyny pro vyplnění" sheetId="11" r:id="rId11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'SO-1 - Větrolam V1 - stavba'!$C$85:$K$176</definedName>
    <definedName name="_xlnm.Print_Area" localSheetId="1">'SO-1 - Větrolam V1 - stavba'!$C$4:$J$39,'SO-1 - Větrolam V1 - stavba'!$C$45:$J$67,'SO-1 - Větrolam V1 - stavba'!$C$73:$K$176</definedName>
    <definedName name="_xlnm.Print_Titles" localSheetId="1">'SO-1 - Větrolam V1 - stavba'!$85:$85</definedName>
    <definedName name="_xlnm._FilterDatabase" localSheetId="2" hidden="1">'SO-1-1 - Větrolam V1 - 1....'!$C$87:$K$124</definedName>
    <definedName name="_xlnm.Print_Area" localSheetId="2">'SO-1-1 - Větrolam V1 - 1....'!$C$4:$J$41,'SO-1-1 - Větrolam V1 - 1....'!$C$47:$J$67,'SO-1-1 - Větrolam V1 - 1....'!$C$73:$K$124</definedName>
    <definedName name="_xlnm.Print_Titles" localSheetId="2">'SO-1-1 - Větrolam V1 - 1....'!$87:$87</definedName>
    <definedName name="_xlnm._FilterDatabase" localSheetId="3" hidden="1">'SO-1-2 - Větrolam V1 - 2....'!$C$87:$K$124</definedName>
    <definedName name="_xlnm.Print_Area" localSheetId="3">'SO-1-2 - Větrolam V1 - 2....'!$C$4:$J$41,'SO-1-2 - Větrolam V1 - 2....'!$C$47:$J$67,'SO-1-2 - Větrolam V1 - 2....'!$C$73:$K$124</definedName>
    <definedName name="_xlnm.Print_Titles" localSheetId="3">'SO-1-2 - Větrolam V1 - 2....'!$87:$87</definedName>
    <definedName name="_xlnm._FilterDatabase" localSheetId="4" hidden="1">'SO-1-3 - Větrolam V1 - 3....'!$C$86:$K$125</definedName>
    <definedName name="_xlnm.Print_Area" localSheetId="4">'SO-1-3 - Větrolam V1 - 3....'!$C$4:$J$41,'SO-1-3 - Větrolam V1 - 3....'!$C$47:$J$66,'SO-1-3 - Větrolam V1 - 3....'!$C$72:$K$125</definedName>
    <definedName name="_xlnm.Print_Titles" localSheetId="4">'SO-1-3 - Větrolam V1 - 3....'!$86:$86</definedName>
    <definedName name="_xlnm._FilterDatabase" localSheetId="5" hidden="1">'SO-2 - Větrolam V2 - stavba'!$C$85:$K$168</definedName>
    <definedName name="_xlnm.Print_Area" localSheetId="5">'SO-2 - Větrolam V2 - stavba'!$C$4:$J$39,'SO-2 - Větrolam V2 - stavba'!$C$45:$J$67,'SO-2 - Větrolam V2 - stavba'!$C$73:$K$168</definedName>
    <definedName name="_xlnm.Print_Titles" localSheetId="5">'SO-2 - Větrolam V2 - stavba'!$85:$85</definedName>
    <definedName name="_xlnm._FilterDatabase" localSheetId="6" hidden="1">'SO-2-1 - Větrolam V2 - 1....'!$C$86:$K$120</definedName>
    <definedName name="_xlnm.Print_Area" localSheetId="6">'SO-2-1 - Větrolam V2 - 1....'!$C$4:$J$41,'SO-2-1 - Větrolam V2 - 1....'!$C$47:$J$66,'SO-2-1 - Větrolam V2 - 1....'!$C$72:$K$120</definedName>
    <definedName name="_xlnm.Print_Titles" localSheetId="6">'SO-2-1 - Větrolam V2 - 1....'!$86:$86</definedName>
    <definedName name="_xlnm._FilterDatabase" localSheetId="7" hidden="1">'SO-2-2 - Větrolam V2 - 2....'!$C$86:$K$120</definedName>
    <definedName name="_xlnm.Print_Area" localSheetId="7">'SO-2-2 - Větrolam V2 - 2....'!$C$4:$J$41,'SO-2-2 - Větrolam V2 - 2....'!$C$47:$J$66,'SO-2-2 - Větrolam V2 - 2....'!$C$72:$K$120</definedName>
    <definedName name="_xlnm.Print_Titles" localSheetId="7">'SO-2-2 - Větrolam V2 - 2....'!$86:$86</definedName>
    <definedName name="_xlnm._FilterDatabase" localSheetId="8" hidden="1">'SO-2-3 - Větrolam V2 - 3....'!$C$86:$K$123</definedName>
    <definedName name="_xlnm.Print_Area" localSheetId="8">'SO-2-3 - Větrolam V2 - 3....'!$C$4:$J$41,'SO-2-3 - Větrolam V2 - 3....'!$C$47:$J$66,'SO-2-3 - Větrolam V2 - 3....'!$C$72:$K$123</definedName>
    <definedName name="_xlnm.Print_Titles" localSheetId="8">'SO-2-3 - Větrolam V2 - 3....'!$86:$86</definedName>
    <definedName name="_xlnm.Print_Area" localSheetId="9">'Seznam figur'!$C$4:$G$11</definedName>
    <definedName name="_xlnm.Print_Titles" localSheetId="9">'Seznam figur'!$9:$9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D7"/>
  <c i="9" r="J39"/>
  <c r="J38"/>
  <c i="1" r="AY64"/>
  <c i="9" r="J37"/>
  <c i="1" r="AX64"/>
  <c i="9"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84"/>
  <c r="J19"/>
  <c r="J14"/>
  <c r="J81"/>
  <c r="E7"/>
  <c r="E75"/>
  <c i="8" r="J39"/>
  <c r="J38"/>
  <c i="1" r="AY63"/>
  <c i="8" r="J37"/>
  <c i="1" r="AX63"/>
  <c i="8"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8"/>
  <c r="F58"/>
  <c r="F56"/>
  <c r="E54"/>
  <c r="J26"/>
  <c r="E26"/>
  <c r="J59"/>
  <c r="J25"/>
  <c r="J20"/>
  <c r="E20"/>
  <c r="F84"/>
  <c r="J19"/>
  <c r="J14"/>
  <c r="J81"/>
  <c r="E7"/>
  <c r="E75"/>
  <c i="7" r="J39"/>
  <c r="J38"/>
  <c i="1" r="AY62"/>
  <c i="7" r="J37"/>
  <c i="1" r="AX62"/>
  <c i="7"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59"/>
  <c r="J19"/>
  <c r="J14"/>
  <c r="J81"/>
  <c r="E7"/>
  <c r="E75"/>
  <c i="6" r="J37"/>
  <c r="J36"/>
  <c i="1" r="AY61"/>
  <c i="6" r="J35"/>
  <c i="1" r="AX61"/>
  <c i="6"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83"/>
  <c r="J17"/>
  <c r="J12"/>
  <c r="J80"/>
  <c r="E7"/>
  <c r="E48"/>
  <c i="5" r="J39"/>
  <c r="J38"/>
  <c i="1" r="AY59"/>
  <c i="5" r="J37"/>
  <c i="1" r="AX59"/>
  <c i="5"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J83"/>
  <c r="F83"/>
  <c r="F81"/>
  <c r="E79"/>
  <c r="J58"/>
  <c r="F58"/>
  <c r="F56"/>
  <c r="E54"/>
  <c r="J26"/>
  <c r="E26"/>
  <c r="J84"/>
  <c r="J25"/>
  <c r="J20"/>
  <c r="E20"/>
  <c r="F59"/>
  <c r="J19"/>
  <c r="J14"/>
  <c r="J81"/>
  <c r="E7"/>
  <c r="E50"/>
  <c i="4" r="J90"/>
  <c r="J39"/>
  <c r="J38"/>
  <c i="1" r="AY58"/>
  <c i="4" r="J37"/>
  <c i="1" r="AX58"/>
  <c i="4"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R92"/>
  <c r="P92"/>
  <c r="J65"/>
  <c r="J84"/>
  <c r="F84"/>
  <c r="F82"/>
  <c r="E80"/>
  <c r="J58"/>
  <c r="F58"/>
  <c r="F56"/>
  <c r="E54"/>
  <c r="J26"/>
  <c r="E26"/>
  <c r="J59"/>
  <c r="J25"/>
  <c r="J20"/>
  <c r="E20"/>
  <c r="F59"/>
  <c r="J19"/>
  <c r="J14"/>
  <c r="J56"/>
  <c r="E7"/>
  <c r="E76"/>
  <c i="3" r="J90"/>
  <c r="J39"/>
  <c r="J38"/>
  <c i="1" r="AY57"/>
  <c i="3" r="J37"/>
  <c i="1" r="AX57"/>
  <c i="3" r="BI123"/>
  <c r="BH123"/>
  <c r="BG123"/>
  <c r="BF123"/>
  <c r="T123"/>
  <c r="R123"/>
  <c r="P123"/>
  <c r="BI122"/>
  <c r="BH122"/>
  <c r="BG122"/>
  <c r="BF122"/>
  <c r="T122"/>
  <c r="R122"/>
  <c r="P122"/>
  <c r="BI119"/>
  <c r="BH119"/>
  <c r="BG119"/>
  <c r="BF119"/>
  <c r="T119"/>
  <c r="R119"/>
  <c r="P119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2"/>
  <c r="BH92"/>
  <c r="BG92"/>
  <c r="BF92"/>
  <c r="T92"/>
  <c r="R92"/>
  <c r="P92"/>
  <c r="J65"/>
  <c r="J84"/>
  <c r="F84"/>
  <c r="F82"/>
  <c r="E80"/>
  <c r="J58"/>
  <c r="F58"/>
  <c r="F56"/>
  <c r="E54"/>
  <c r="J26"/>
  <c r="E26"/>
  <c r="J59"/>
  <c r="J25"/>
  <c r="J20"/>
  <c r="E20"/>
  <c r="F85"/>
  <c r="J19"/>
  <c r="J14"/>
  <c r="J82"/>
  <c r="E7"/>
  <c r="E76"/>
  <c i="2" r="J37"/>
  <c r="J36"/>
  <c i="1" r="AY56"/>
  <c i="2" r="J35"/>
  <c i="1" r="AX56"/>
  <c i="2"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J82"/>
  <c r="F82"/>
  <c r="F80"/>
  <c r="E78"/>
  <c r="J54"/>
  <c r="F54"/>
  <c r="F52"/>
  <c r="E50"/>
  <c r="J24"/>
  <c r="E24"/>
  <c r="J55"/>
  <c r="J23"/>
  <c r="J18"/>
  <c r="E18"/>
  <c r="F55"/>
  <c r="J17"/>
  <c r="J12"/>
  <c r="J52"/>
  <c r="E7"/>
  <c r="E76"/>
  <c i="1" r="L50"/>
  <c r="AM50"/>
  <c r="AM49"/>
  <c r="L49"/>
  <c r="AM47"/>
  <c r="L47"/>
  <c r="L45"/>
  <c r="L44"/>
  <c i="9" r="BK103"/>
  <c r="BK93"/>
  <c i="8" r="BK103"/>
  <c i="7" r="J115"/>
  <c r="J94"/>
  <c i="6" r="J162"/>
  <c r="BK154"/>
  <c r="BK147"/>
  <c r="J134"/>
  <c r="BK108"/>
  <c r="J89"/>
  <c i="5" r="BK106"/>
  <c r="BK93"/>
  <c i="4" r="J105"/>
  <c r="BK92"/>
  <c i="3" r="BK92"/>
  <c i="2" r="BK173"/>
  <c r="J169"/>
  <c r="J164"/>
  <c r="BK159"/>
  <c r="J152"/>
  <c r="BK133"/>
  <c r="J123"/>
  <c r="BK113"/>
  <c r="J98"/>
  <c i="9" r="J121"/>
  <c r="J115"/>
  <c r="BK90"/>
  <c i="8" r="BK115"/>
  <c i="7" r="J107"/>
  <c r="BK93"/>
  <c i="6" r="BK159"/>
  <c r="J149"/>
  <c r="J142"/>
  <c r="BK128"/>
  <c r="BK121"/>
  <c r="BK115"/>
  <c i="5" r="J124"/>
  <c r="J110"/>
  <c i="4" r="BK119"/>
  <c r="J111"/>
  <c r="BK95"/>
  <c i="3" r="BK109"/>
  <c i="2" r="BK175"/>
  <c r="J163"/>
  <c r="BK154"/>
  <c r="J136"/>
  <c r="BK123"/>
  <c r="J110"/>
  <c r="J94"/>
  <c i="9" r="BK119"/>
  <c r="J110"/>
  <c r="J107"/>
  <c r="J90"/>
  <c i="8" r="J110"/>
  <c r="J103"/>
  <c i="7" r="BK118"/>
  <c i="6" r="BK151"/>
  <c r="BK119"/>
  <c r="J94"/>
  <c i="5" r="BK119"/>
  <c r="J103"/>
  <c i="4" r="BK111"/>
  <c i="3" r="J113"/>
  <c i="2" r="J97"/>
  <c i="1" r="AS60"/>
  <c i="6" r="J165"/>
  <c r="BK153"/>
  <c r="J147"/>
  <c r="BK124"/>
  <c r="J100"/>
  <c i="5" r="J119"/>
  <c r="BK97"/>
  <c i="4" r="J119"/>
  <c r="BK96"/>
  <c i="3" r="BK113"/>
  <c i="2" r="BK169"/>
  <c r="BK162"/>
  <c r="J157"/>
  <c r="J154"/>
  <c r="BK142"/>
  <c r="BK128"/>
  <c r="J119"/>
  <c r="BK107"/>
  <c i="9" r="BK109"/>
  <c r="J94"/>
  <c i="8" r="J112"/>
  <c r="J97"/>
  <c i="7" r="J118"/>
  <c r="J101"/>
  <c i="6" r="BK161"/>
  <c r="J157"/>
  <c r="BK152"/>
  <c r="J143"/>
  <c r="J131"/>
  <c r="J98"/>
  <c i="5" r="BK124"/>
  <c r="BK112"/>
  <c i="4" r="J109"/>
  <c r="J95"/>
  <c i="3" r="BK111"/>
  <c r="J102"/>
  <c i="2" r="J170"/>
  <c r="BK165"/>
  <c r="J162"/>
  <c r="BK156"/>
  <c r="J138"/>
  <c r="J128"/>
  <c r="J122"/>
  <c r="J116"/>
  <c r="J101"/>
  <c r="BK92"/>
  <c i="9" r="J118"/>
  <c r="J112"/>
  <c r="J93"/>
  <c i="8" r="BK118"/>
  <c r="J94"/>
  <c i="7" r="J110"/>
  <c r="BK90"/>
  <c i="6" r="J160"/>
  <c r="BK156"/>
  <c r="J148"/>
  <c r="BK131"/>
  <c r="J124"/>
  <c r="BK118"/>
  <c r="BK98"/>
  <c i="5" r="BK114"/>
  <c i="4" r="BK122"/>
  <c r="BK113"/>
  <c r="J102"/>
  <c i="3" r="BK123"/>
  <c r="BK99"/>
  <c i="2" r="J168"/>
  <c r="BK158"/>
  <c r="J142"/>
  <c r="J133"/>
  <c r="BK120"/>
  <c r="BK97"/>
  <c i="1" r="AS55"/>
  <c i="8" r="BK101"/>
  <c i="7" r="J119"/>
  <c i="6" r="BK155"/>
  <c r="J145"/>
  <c r="J108"/>
  <c r="BK103"/>
  <c i="5" r="J112"/>
  <c r="J97"/>
  <c i="3" r="BK122"/>
  <c r="J115"/>
  <c r="BK96"/>
  <c i="2" r="J89"/>
  <c i="8" r="J101"/>
  <c i="7" r="J112"/>
  <c r="BK107"/>
  <c r="J93"/>
  <c i="6" r="J155"/>
  <c r="BK148"/>
  <c r="J128"/>
  <c r="BK105"/>
  <c r="J96"/>
  <c i="5" r="J100"/>
  <c r="BK90"/>
  <c i="4" r="J115"/>
  <c i="3" r="J123"/>
  <c r="J109"/>
  <c i="2" r="J167"/>
  <c r="BK164"/>
  <c r="J158"/>
  <c r="BK152"/>
  <c r="J131"/>
  <c r="J120"/>
  <c r="BK110"/>
  <c r="BK98"/>
  <c i="9" r="BK110"/>
  <c r="J101"/>
  <c i="8" r="J119"/>
  <c r="BK109"/>
  <c i="7" r="BK119"/>
  <c r="J103"/>
  <c r="J90"/>
  <c i="6" r="BK160"/>
  <c r="J156"/>
  <c r="BK149"/>
  <c r="J136"/>
  <c r="J115"/>
  <c r="J92"/>
  <c i="5" r="J114"/>
  <c r="BK103"/>
  <c i="4" r="BK118"/>
  <c r="J96"/>
  <c i="3" r="BK115"/>
  <c r="BK95"/>
  <c i="2" r="J175"/>
  <c r="BK168"/>
  <c r="J160"/>
  <c r="BK157"/>
  <c r="J150"/>
  <c r="BK131"/>
  <c r="BK125"/>
  <c r="J117"/>
  <c r="J107"/>
  <c r="BK94"/>
  <c i="9" r="J119"/>
  <c r="BK101"/>
  <c i="8" r="BK119"/>
  <c r="BK97"/>
  <c i="7" r="BK112"/>
  <c r="BK101"/>
  <c i="6" r="BK167"/>
  <c r="J161"/>
  <c r="J154"/>
  <c r="BK145"/>
  <c r="BK126"/>
  <c r="J119"/>
  <c r="BK100"/>
  <c i="5" r="BK120"/>
  <c i="4" r="BK123"/>
  <c r="BK115"/>
  <c r="BK105"/>
  <c r="J92"/>
  <c i="3" r="J92"/>
  <c i="2" r="J161"/>
  <c r="BK140"/>
  <c r="BK129"/>
  <c r="J113"/>
  <c r="BK96"/>
  <c i="9" r="BK118"/>
  <c r="J109"/>
  <c r="BK97"/>
  <c i="8" r="BK112"/>
  <c r="BK94"/>
  <c i="7" r="BK94"/>
  <c i="6" r="J153"/>
  <c r="BK129"/>
  <c r="J105"/>
  <c r="BK92"/>
  <c i="5" r="J116"/>
  <c r="BK100"/>
  <c i="4" r="BK109"/>
  <c i="3" r="J118"/>
  <c r="J99"/>
  <c i="2" r="J96"/>
  <c i="8" r="J107"/>
  <c r="J93"/>
  <c i="7" r="BK110"/>
  <c r="BK103"/>
  <c i="6" r="BK157"/>
  <c r="J151"/>
  <c r="J122"/>
  <c r="J103"/>
  <c r="BK89"/>
  <c i="5" r="BK110"/>
  <c i="4" r="J123"/>
  <c r="J99"/>
  <c i="3" r="BK118"/>
  <c r="BK102"/>
  <c i="2" r="BK166"/>
  <c r="BK161"/>
  <c r="J156"/>
  <c r="BK150"/>
  <c r="BK138"/>
  <c r="BK126"/>
  <c r="BK117"/>
  <c r="J104"/>
  <c i="9" r="BK115"/>
  <c r="J97"/>
  <c i="8" r="BK110"/>
  <c r="BK90"/>
  <c i="7" r="BK109"/>
  <c r="BK97"/>
  <c i="6" r="BK165"/>
  <c r="BK158"/>
  <c r="BK150"/>
  <c r="BK142"/>
  <c r="J118"/>
  <c r="BK94"/>
  <c i="5" r="BK123"/>
  <c r="BK96"/>
  <c i="4" r="BK102"/>
  <c i="3" r="J119"/>
  <c r="J105"/>
  <c r="J96"/>
  <c i="2" r="BK167"/>
  <c r="BK163"/>
  <c r="J155"/>
  <c r="J140"/>
  <c r="J129"/>
  <c r="J126"/>
  <c r="BK119"/>
  <c r="BK104"/>
  <c r="BK89"/>
  <c i="9" r="BK107"/>
  <c r="BK94"/>
  <c i="8" r="J109"/>
  <c i="7" r="BK115"/>
  <c r="J97"/>
  <c i="6" r="BK162"/>
  <c r="J158"/>
  <c r="J150"/>
  <c r="BK143"/>
  <c r="J129"/>
  <c r="BK122"/>
  <c r="J112"/>
  <c i="5" r="J123"/>
  <c r="J93"/>
  <c i="4" r="J118"/>
  <c r="BK99"/>
  <c i="3" r="BK105"/>
  <c i="2" r="BK170"/>
  <c r="J166"/>
  <c r="J159"/>
  <c r="J149"/>
  <c r="J125"/>
  <c r="BK101"/>
  <c i="9" r="BK121"/>
  <c r="BK112"/>
  <c r="J103"/>
  <c i="8" r="J115"/>
  <c r="BK107"/>
  <c r="BK93"/>
  <c i="6" r="J167"/>
  <c r="BK136"/>
  <c r="BK112"/>
  <c r="BK96"/>
  <c i="5" r="J120"/>
  <c r="J106"/>
  <c r="J90"/>
  <c i="3" r="BK119"/>
  <c r="J111"/>
  <c r="J95"/>
  <c i="2" r="J92"/>
  <c i="8" r="J118"/>
  <c r="J90"/>
  <c i="7" r="J109"/>
  <c i="6" r="J159"/>
  <c r="J152"/>
  <c r="BK134"/>
  <c r="J126"/>
  <c r="J121"/>
  <c i="5" r="BK116"/>
  <c r="J96"/>
  <c i="4" r="J122"/>
  <c r="J113"/>
  <c i="3" r="J122"/>
  <c i="2" r="J173"/>
  <c r="J165"/>
  <c r="BK160"/>
  <c r="BK155"/>
  <c r="BK149"/>
  <c r="BK136"/>
  <c r="BK122"/>
  <c r="BK116"/>
  <c l="1" r="T88"/>
  <c r="R109"/>
  <c r="T109"/>
  <c r="R153"/>
  <c r="R115"/>
  <c r="T172"/>
  <c r="T171"/>
  <c i="3" r="R91"/>
  <c r="R89"/>
  <c r="R88"/>
  <c i="4" r="BK91"/>
  <c r="BK89"/>
  <c r="BK88"/>
  <c r="J88"/>
  <c r="J63"/>
  <c i="5" r="BK89"/>
  <c r="BK88"/>
  <c r="BK87"/>
  <c r="J87"/>
  <c r="J63"/>
  <c i="6" r="T88"/>
  <c r="R111"/>
  <c r="T146"/>
  <c r="T117"/>
  <c r="BK164"/>
  <c r="BK163"/>
  <c r="J163"/>
  <c r="J65"/>
  <c i="7" r="T89"/>
  <c r="T88"/>
  <c r="T87"/>
  <c i="2" r="T153"/>
  <c r="T115"/>
  <c r="R172"/>
  <c r="R171"/>
  <c i="3" r="P91"/>
  <c r="P89"/>
  <c r="P88"/>
  <c i="1" r="AU57"/>
  <c i="4" r="T91"/>
  <c r="T89"/>
  <c r="T88"/>
  <c i="5" r="R89"/>
  <c r="R88"/>
  <c r="R87"/>
  <c i="6" r="R88"/>
  <c r="P111"/>
  <c r="P146"/>
  <c r="P117"/>
  <c r="R164"/>
  <c r="R163"/>
  <c i="7" r="P89"/>
  <c r="P88"/>
  <c r="P87"/>
  <c i="1" r="AU62"/>
  <c i="8" r="BK89"/>
  <c r="BK88"/>
  <c r="J88"/>
  <c r="J64"/>
  <c r="R89"/>
  <c r="R88"/>
  <c r="R87"/>
  <c i="9" r="P89"/>
  <c r="P88"/>
  <c r="P87"/>
  <c i="1" r="AU64"/>
  <c i="2" r="R88"/>
  <c r="P109"/>
  <c r="BK153"/>
  <c r="J153"/>
  <c r="J64"/>
  <c r="P172"/>
  <c r="P171"/>
  <c i="3" r="BK91"/>
  <c r="J91"/>
  <c r="J66"/>
  <c i="4" r="R91"/>
  <c r="R89"/>
  <c r="R88"/>
  <c i="5" r="T89"/>
  <c r="T88"/>
  <c r="T87"/>
  <c i="6" r="P88"/>
  <c r="T111"/>
  <c r="R146"/>
  <c r="R117"/>
  <c r="T164"/>
  <c r="T163"/>
  <c i="7" r="R89"/>
  <c r="R88"/>
  <c r="R87"/>
  <c i="8" r="T89"/>
  <c r="T88"/>
  <c r="T87"/>
  <c i="9" r="BK89"/>
  <c r="J89"/>
  <c r="J65"/>
  <c r="R89"/>
  <c r="R88"/>
  <c r="R87"/>
  <c i="2" r="BK88"/>
  <c r="P88"/>
  <c r="BK109"/>
  <c r="J109"/>
  <c r="J62"/>
  <c r="P153"/>
  <c r="P115"/>
  <c r="BK172"/>
  <c r="J172"/>
  <c r="J66"/>
  <c i="3" r="T91"/>
  <c r="T89"/>
  <c r="T88"/>
  <c i="4" r="P91"/>
  <c r="P89"/>
  <c r="P88"/>
  <c i="1" r="AU58"/>
  <c i="5" r="P89"/>
  <c r="P88"/>
  <c r="P87"/>
  <c i="1" r="AU59"/>
  <c i="6" r="BK88"/>
  <c r="J88"/>
  <c r="J61"/>
  <c r="BK111"/>
  <c r="J111"/>
  <c r="J62"/>
  <c r="BK146"/>
  <c r="J146"/>
  <c r="J64"/>
  <c r="P164"/>
  <c r="P163"/>
  <c i="7" r="BK89"/>
  <c r="J89"/>
  <c r="J65"/>
  <c i="8" r="P89"/>
  <c r="P88"/>
  <c r="P87"/>
  <c i="1" r="AU63"/>
  <c i="9" r="T89"/>
  <c r="T88"/>
  <c r="T87"/>
  <c i="2" r="BE101"/>
  <c r="BE104"/>
  <c r="BE119"/>
  <c r="BE122"/>
  <c r="BE125"/>
  <c r="BE133"/>
  <c r="BE140"/>
  <c r="BE142"/>
  <c r="BE154"/>
  <c r="BE156"/>
  <c r="BE157"/>
  <c r="BE159"/>
  <c r="BE160"/>
  <c r="BE161"/>
  <c r="BE163"/>
  <c r="BE166"/>
  <c i="3" r="E50"/>
  <c r="J56"/>
  <c r="F59"/>
  <c r="J85"/>
  <c r="BE109"/>
  <c r="BE115"/>
  <c i="4" r="E50"/>
  <c r="F85"/>
  <c r="BE102"/>
  <c r="BE109"/>
  <c r="BE115"/>
  <c i="5" r="E75"/>
  <c r="F84"/>
  <c r="BE93"/>
  <c r="BE112"/>
  <c r="BE123"/>
  <c i="6" r="E76"/>
  <c r="BE89"/>
  <c r="BE92"/>
  <c r="BE96"/>
  <c r="BE108"/>
  <c r="BE112"/>
  <c r="BE118"/>
  <c r="BE129"/>
  <c r="BE136"/>
  <c r="BE147"/>
  <c r="BE154"/>
  <c r="BE155"/>
  <c r="BE160"/>
  <c i="7" r="E50"/>
  <c r="BE94"/>
  <c r="BE110"/>
  <c r="BE112"/>
  <c r="BE119"/>
  <c i="8" r="J56"/>
  <c r="F59"/>
  <c r="J84"/>
  <c r="BE94"/>
  <c r="BE107"/>
  <c r="BE109"/>
  <c i="2" r="E48"/>
  <c r="F83"/>
  <c r="BE89"/>
  <c r="BE92"/>
  <c r="BE94"/>
  <c r="BE96"/>
  <c i="3" r="BE92"/>
  <c r="BE95"/>
  <c r="BE105"/>
  <c r="BE111"/>
  <c r="BE123"/>
  <c i="4" r="J82"/>
  <c r="J85"/>
  <c r="BE96"/>
  <c r="BE99"/>
  <c r="BE113"/>
  <c r="BE118"/>
  <c r="BE122"/>
  <c r="BE123"/>
  <c i="5" r="BE90"/>
  <c r="BE103"/>
  <c r="BE120"/>
  <c i="6" r="J52"/>
  <c r="F55"/>
  <c r="BE98"/>
  <c r="BE115"/>
  <c r="BE121"/>
  <c r="BE124"/>
  <c r="BE131"/>
  <c r="BE143"/>
  <c r="BE148"/>
  <c r="BE149"/>
  <c r="BE151"/>
  <c r="BE156"/>
  <c r="BE157"/>
  <c r="BE158"/>
  <c r="BE159"/>
  <c r="BE161"/>
  <c i="7" r="J56"/>
  <c r="J59"/>
  <c r="BE90"/>
  <c r="BE93"/>
  <c r="BE107"/>
  <c r="BE109"/>
  <c i="8" r="E50"/>
  <c r="BE118"/>
  <c r="BE119"/>
  <c i="9" r="F59"/>
  <c r="BE94"/>
  <c r="BE109"/>
  <c r="BE110"/>
  <c r="BE115"/>
  <c i="2" r="J80"/>
  <c r="J83"/>
  <c r="BE98"/>
  <c r="BE107"/>
  <c r="BE113"/>
  <c r="BE117"/>
  <c r="BE150"/>
  <c r="BE165"/>
  <c r="BE168"/>
  <c r="BE169"/>
  <c r="BE173"/>
  <c r="BK115"/>
  <c r="J115"/>
  <c r="J63"/>
  <c i="3" r="BE102"/>
  <c r="BE113"/>
  <c r="BE118"/>
  <c r="BE119"/>
  <c i="4" r="BE92"/>
  <c r="BE95"/>
  <c r="BE105"/>
  <c i="5" r="BE97"/>
  <c r="BE100"/>
  <c r="BE106"/>
  <c r="BE110"/>
  <c r="BE116"/>
  <c r="BE124"/>
  <c i="6" r="J83"/>
  <c r="BE105"/>
  <c r="BE134"/>
  <c r="BE150"/>
  <c r="BE152"/>
  <c r="BE165"/>
  <c r="BE167"/>
  <c i="7" r="F84"/>
  <c r="BE97"/>
  <c r="BE103"/>
  <c r="BE118"/>
  <c i="8" r="BE93"/>
  <c r="BE101"/>
  <c r="BE103"/>
  <c r="BE110"/>
  <c i="9" r="E50"/>
  <c r="J59"/>
  <c r="BE90"/>
  <c r="BE118"/>
  <c r="BE119"/>
  <c r="BE121"/>
  <c i="2" r="BE97"/>
  <c r="BE110"/>
  <c r="BE116"/>
  <c r="BE120"/>
  <c r="BE123"/>
  <c r="BE126"/>
  <c r="BE128"/>
  <c r="BE129"/>
  <c r="BE131"/>
  <c r="BE136"/>
  <c r="BE138"/>
  <c r="BE149"/>
  <c r="BE152"/>
  <c r="BE155"/>
  <c r="BE158"/>
  <c r="BE162"/>
  <c r="BE164"/>
  <c r="BE167"/>
  <c r="BE170"/>
  <c r="BE175"/>
  <c i="3" r="BE96"/>
  <c r="BE99"/>
  <c r="BE122"/>
  <c i="4" r="BE111"/>
  <c r="BE119"/>
  <c i="5" r="J56"/>
  <c r="J59"/>
  <c r="BE96"/>
  <c r="BE114"/>
  <c r="BE119"/>
  <c i="6" r="BE94"/>
  <c r="BE100"/>
  <c r="BE103"/>
  <c r="BE119"/>
  <c r="BE122"/>
  <c r="BE126"/>
  <c r="BE128"/>
  <c r="BE142"/>
  <c r="BE145"/>
  <c r="BE153"/>
  <c r="BE162"/>
  <c r="BK117"/>
  <c r="J117"/>
  <c r="J63"/>
  <c i="7" r="BE101"/>
  <c r="BE115"/>
  <c i="8" r="BE90"/>
  <c r="BE97"/>
  <c r="BE112"/>
  <c r="BE115"/>
  <c i="9" r="J56"/>
  <c r="BE93"/>
  <c r="BE97"/>
  <c r="BE101"/>
  <c r="BE103"/>
  <c r="BE107"/>
  <c r="BE112"/>
  <c i="2" r="F37"/>
  <c i="1" r="BD56"/>
  <c i="9" r="F38"/>
  <c i="1" r="BC64"/>
  <c i="5" r="J36"/>
  <c i="1" r="AW59"/>
  <c i="8" r="F39"/>
  <c i="1" r="BD63"/>
  <c i="3" r="F39"/>
  <c i="1" r="BD57"/>
  <c i="4" r="F38"/>
  <c i="1" r="BC58"/>
  <c i="6" r="F37"/>
  <c i="1" r="BD61"/>
  <c i="2" r="F35"/>
  <c i="1" r="BB56"/>
  <c i="7" r="F36"/>
  <c i="1" r="BA62"/>
  <c i="3" r="J36"/>
  <c i="1" r="AW57"/>
  <c i="4" r="F39"/>
  <c i="1" r="BD58"/>
  <c i="5" r="F38"/>
  <c i="1" r="BC59"/>
  <c i="7" r="F39"/>
  <c i="1" r="BD62"/>
  <c i="5" r="F36"/>
  <c i="1" r="BA59"/>
  <c i="8" r="F38"/>
  <c i="1" r="BC63"/>
  <c i="3" r="F37"/>
  <c i="1" r="BB57"/>
  <c i="8" r="J36"/>
  <c i="1" r="AW63"/>
  <c i="2" r="F36"/>
  <c i="1" r="BC56"/>
  <c i="7" r="J36"/>
  <c i="1" r="AW62"/>
  <c i="4" r="J36"/>
  <c i="1" r="AW58"/>
  <c i="5" r="F39"/>
  <c i="1" r="BD59"/>
  <c i="7" r="F38"/>
  <c i="1" r="BC62"/>
  <c i="2" r="F34"/>
  <c i="1" r="BA56"/>
  <c i="9" r="F36"/>
  <c i="1" r="BA64"/>
  <c r="AS54"/>
  <c i="4" r="F37"/>
  <c i="1" r="BB58"/>
  <c i="3" r="F36"/>
  <c i="1" r="BA57"/>
  <c i="6" r="J34"/>
  <c i="1" r="AW61"/>
  <c i="9" r="F39"/>
  <c i="1" r="BD64"/>
  <c i="6" r="F36"/>
  <c i="1" r="BC61"/>
  <c i="8" r="F36"/>
  <c i="1" r="BA63"/>
  <c i="7" r="F37"/>
  <c i="1" r="BB62"/>
  <c i="9" r="F37"/>
  <c i="1" r="BB64"/>
  <c i="8" r="F37"/>
  <c i="1" r="BB63"/>
  <c i="6" r="F34"/>
  <c i="1" r="BA61"/>
  <c i="2" r="J34"/>
  <c i="1" r="AW56"/>
  <c i="4" r="F36"/>
  <c i="1" r="BA58"/>
  <c i="6" r="F35"/>
  <c i="1" r="BB61"/>
  <c i="9" r="J36"/>
  <c i="1" r="AW64"/>
  <c i="5" r="F37"/>
  <c i="1" r="BB59"/>
  <c i="3" r="F38"/>
  <c i="1" r="BC57"/>
  <c i="2" l="1" r="T87"/>
  <c r="T86"/>
  <c r="BK87"/>
  <c r="J87"/>
  <c r="J60"/>
  <c i="6" r="P87"/>
  <c r="P86"/>
  <c i="1" r="AU61"/>
  <c i="2" r="P87"/>
  <c r="P86"/>
  <c i="1" r="AU56"/>
  <c i="2" r="R87"/>
  <c r="R86"/>
  <c i="6" r="R87"/>
  <c r="R86"/>
  <c r="T87"/>
  <c r="T86"/>
  <c i="2" r="J88"/>
  <c r="J61"/>
  <c i="4" r="J91"/>
  <c r="J66"/>
  <c i="5" r="J89"/>
  <c r="J65"/>
  <c i="6" r="BK87"/>
  <c r="J87"/>
  <c r="J60"/>
  <c r="J164"/>
  <c r="J66"/>
  <c i="8" r="BK87"/>
  <c r="J87"/>
  <c r="J63"/>
  <c i="4" r="J89"/>
  <c r="J64"/>
  <c i="5" r="J88"/>
  <c r="J64"/>
  <c i="8" r="J89"/>
  <c r="J65"/>
  <c i="2" r="BK171"/>
  <c r="J171"/>
  <c r="J65"/>
  <c i="3" r="BK89"/>
  <c r="BK88"/>
  <c r="J88"/>
  <c i="9" r="BK88"/>
  <c r="BK87"/>
  <c r="J87"/>
  <c r="J63"/>
  <c i="7" r="BK88"/>
  <c r="J88"/>
  <c r="J64"/>
  <c i="1" r="AU55"/>
  <c i="2" r="J33"/>
  <c i="1" r="AV56"/>
  <c r="AT56"/>
  <c i="7" r="J35"/>
  <c i="1" r="AV62"/>
  <c r="AT62"/>
  <c i="8" r="F35"/>
  <c i="1" r="AZ63"/>
  <c i="5" r="J32"/>
  <c i="1" r="AG59"/>
  <c i="6" r="J33"/>
  <c i="1" r="AV61"/>
  <c r="AT61"/>
  <c r="BC60"/>
  <c r="AY60"/>
  <c i="8" r="J35"/>
  <c i="1" r="AV63"/>
  <c r="AT63"/>
  <c r="BB55"/>
  <c r="AX55"/>
  <c i="2" r="F33"/>
  <c i="1" r="AZ56"/>
  <c i="5" r="J35"/>
  <c i="1" r="AV59"/>
  <c r="AT59"/>
  <c r="BA55"/>
  <c r="AW55"/>
  <c i="4" r="J32"/>
  <c i="1" r="AG58"/>
  <c r="BB60"/>
  <c r="AX60"/>
  <c i="7" r="F35"/>
  <c i="1" r="AZ62"/>
  <c i="9" r="F35"/>
  <c i="1" r="AZ64"/>
  <c i="6" r="F33"/>
  <c i="1" r="AZ61"/>
  <c i="3" r="F35"/>
  <c i="1" r="AZ57"/>
  <c i="4" r="F35"/>
  <c i="1" r="AZ58"/>
  <c i="9" r="J35"/>
  <c i="1" r="AV64"/>
  <c r="AT64"/>
  <c r="AU60"/>
  <c i="3" r="J32"/>
  <c i="1" r="AG57"/>
  <c r="BD55"/>
  <c r="BC55"/>
  <c r="AY55"/>
  <c r="BD60"/>
  <c i="3" r="J35"/>
  <c i="1" r="AV57"/>
  <c r="AT57"/>
  <c i="4" r="J35"/>
  <c i="1" r="AV58"/>
  <c r="AT58"/>
  <c r="BA60"/>
  <c r="AW60"/>
  <c i="5" r="F35"/>
  <c i="1" r="AZ59"/>
  <c i="3" l="1" r="J41"/>
  <c i="4" r="J41"/>
  <c i="5" r="J41"/>
  <c i="2" r="BK86"/>
  <c r="J86"/>
  <c i="6" r="BK86"/>
  <c r="J86"/>
  <c i="7" r="BK87"/>
  <c r="J87"/>
  <c r="J63"/>
  <c i="3" r="J63"/>
  <c r="J89"/>
  <c r="J64"/>
  <c i="9" r="J88"/>
  <c r="J64"/>
  <c i="1" r="AN57"/>
  <c r="AN59"/>
  <c r="AN58"/>
  <c r="BD54"/>
  <c r="W33"/>
  <c i="6" r="J30"/>
  <c i="1" r="AG61"/>
  <c r="AN61"/>
  <c r="BB54"/>
  <c r="AX54"/>
  <c i="2" r="J30"/>
  <c i="1" r="AG56"/>
  <c r="AN56"/>
  <c r="AZ60"/>
  <c r="AV60"/>
  <c r="AT60"/>
  <c r="BA54"/>
  <c r="W30"/>
  <c r="AU54"/>
  <c r="AZ55"/>
  <c r="BC54"/>
  <c r="W32"/>
  <c i="8" r="J32"/>
  <c i="1" r="AG63"/>
  <c r="AN63"/>
  <c i="9" r="J32"/>
  <c i="1" r="AG64"/>
  <c r="AN64"/>
  <c i="2" l="1" r="J59"/>
  <c i="6" r="J59"/>
  <c i="8" r="J41"/>
  <c i="6" r="J39"/>
  <c i="2" r="J39"/>
  <c i="9" r="J41"/>
  <c i="1" r="AZ54"/>
  <c r="AV54"/>
  <c r="AK29"/>
  <c r="AG55"/>
  <c i="7" r="J32"/>
  <c i="1" r="AG62"/>
  <c r="AN62"/>
  <c r="AW54"/>
  <c r="AK30"/>
  <c r="AY54"/>
  <c r="W31"/>
  <c r="AV55"/>
  <c r="AT55"/>
  <c l="1" r="AN55"/>
  <c i="7" r="J41"/>
  <c i="1" r="W29"/>
  <c r="AT54"/>
  <c r="AG60"/>
  <c r="AN60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<sst xmlns="http://schemas.openxmlformats.org/spreadsheetml/2006/main">
  <si>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</si>
  <si>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</si>
  <si>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</si>
  <si>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</si>
  <si>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</si>
  <si>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{1baa0271-f06e-4de6-a8bb-792b0ba13174}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</si>
  <si>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</si>
  <si>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</si>
  <si>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</si>
  <si>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</si>
  <si>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</si>
  <si>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</si>
  <si>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</si>
  <si>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</si>
  <si>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</si>
  <si>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</si>
  <si>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</si>
  <si>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Větrolamy V1 a V2 v k.ú. Vedrovice a Jezeřany – projektová dokumentace</t>
  </si>
  <si>
    <t>KSO:</t>
  </si>
  <si>
    <t/>
  </si>
  <si>
    <t>CC-CZ:</t>
  </si>
  <si>
    <t>Místo:</t>
  </si>
  <si>
    <t>k.ú. Vedrovice a Jezeřany</t>
  </si>
  <si>
    <t>Datum:</t>
  </si>
  <si>
    <t>18. 4. 2021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</si>
  <si>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</si>
  <si>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</si>
  <si>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</si>
  <si>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</si>
  <si>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</si>
  <si>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</si>
  <si>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</si>
  <si>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</si>
  <si>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64437175</t>
  </si>
  <si>
    <t>Ing. Jaroslav Krejčí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</si>
  <si>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</si>
  <si>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</si>
  <si>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</si>
  <si>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</si>
  <si>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</si>
  <si>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</si>
  <si>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</si>
  <si>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</si>
  <si>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</si>
  <si>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</si>
  <si>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</si>
  <si>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</si>
  <si>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</si>
  <si>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</si>
  <si>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</si>
  <si>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</si>
  <si>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</si>
  <si>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</si>
  <si>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</si>
  <si>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</si>
  <si>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</si>
  <si>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</si>
  <si>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</si>
  <si>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</si>
  <si>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</si>
  <si>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</si>
  <si>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</si>
  <si>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</si>
  <si>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</si>
  <si>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</si>
  <si>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</si>
  <si>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</si>
  <si>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</si>
  <si>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</si>
  <si>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</si>
  <si>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</si>
  <si>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</si>
  <si>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</si>
  <si>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</si>
  <si>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</si>
  <si>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</si>
  <si>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</si>
  <si>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</si>
  <si>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SO-1</t>
  </si>
  <si>
    <t>Větrolam V1 - stavba</t>
  </si>
  <si>
    <t>STA</t>
  </si>
  <si>
    <t>1</t>
  </si>
  <si>
    <t>{d95eb9da-142b-4996-b074-71239c9aa899}</t>
  </si>
  <si>
    <t>2</t>
  </si>
  <si>
    <t>/</t>
  </si>
  <si>
    <t>Soupis</t>
  </si>
  <si>
    <t>###NOINSERT###</t>
  </si>
  <si>
    <t>SO-1-1</t>
  </si>
  <si>
    <t>Větrolam V1 - 1. rok následná péče</t>
  </si>
  <si>
    <t>{93eb70be-efc2-4d23-846e-e59efa9ae08c}</t>
  </si>
  <si>
    <t>SO-1-2</t>
  </si>
  <si>
    <t>Větrolam V1 - 2. rok následná péče</t>
  </si>
  <si>
    <t>{982ca464-aacc-4760-9f3d-1f71ac1528aa}</t>
  </si>
  <si>
    <t>SO-1-3</t>
  </si>
  <si>
    <t>Větrolam V1 - 3. rok následná péče</t>
  </si>
  <si>
    <t>{a356217d-69eb-4f25-906c-a53b85b65cab}</t>
  </si>
  <si>
    <t>SO-2</t>
  </si>
  <si>
    <t>Větrolam V2 - stavba</t>
  </si>
  <si>
    <t>{c4a59664-567d-46ca-895c-a16578f0778e}</t>
  </si>
  <si>
    <t>SO-2-1</t>
  </si>
  <si>
    <t>Větrolam V2 - 1. rok následná péče</t>
  </si>
  <si>
    <t>{89b73b0a-1775-4a7d-a4b5-4979e2ce0e96}</t>
  </si>
  <si>
    <t>SO-2-2</t>
  </si>
  <si>
    <t>Větrolam V2 - 2. rok následná péče</t>
  </si>
  <si>
    <t>{fb7211db-f98a-436b-b56e-5e47c1d93ff3}</t>
  </si>
  <si>
    <t>SO-2-3</t>
  </si>
  <si>
    <t>Větrolam V2 - 3. rok následná péče</t>
  </si>
  <si>
    <t>{0012e5d4-9f76-447e-998a-fc077764755f}</t>
  </si>
  <si>
    <t>KRYCÍ LIST SOUPISU PRACÍ</t>
  </si>
  <si>
    <t>Objekt:</t>
  </si>
  <si>
    <t>SO-1 - Větrolam V1 - 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</si>
  <si>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</si>
  <si>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</si>
  <si>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</si>
  <si>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</si>
  <si>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</si>
  <si>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Příprava půdy</t>
  </si>
  <si>
    <t xml:space="preserve">    O - Oplocení</t>
  </si>
  <si>
    <t xml:space="preserve">    V - Výsadba</t>
  </si>
  <si>
    <t xml:space="preserve">      RM - Rostlinný materiál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</si>
  <si>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</si>
  <si>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</si>
  <si>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</si>
  <si>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</si>
  <si>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</si>
  <si>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</si>
  <si>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</si>
  <si>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</si>
  <si>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</si>
  <si>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</si>
  <si>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</si>
  <si>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</si>
  <si>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</si>
  <si>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</si>
  <si>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</si>
  <si>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</si>
  <si>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</si>
  <si>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</si>
  <si>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Příprava půdy</t>
  </si>
  <si>
    <t>K</t>
  </si>
  <si>
    <t>184802111</t>
  </si>
  <si>
    <t>Chemické odplevelení půdy před založením kultury, trávníku nebo zpevněných ploch o výměře jednotlivě přes 20 m2 v rovině nebo na svahu do 1:5 postřikem na široko</t>
  </si>
  <si>
    <t>m2</t>
  </si>
  <si>
    <t>CS ÚRS 2020 02</t>
  </si>
  <si>
    <t>4</t>
  </si>
  <si>
    <t>457950839</t>
  </si>
  <si>
    <t>VV</t>
  </si>
  <si>
    <t>9829*2</t>
  </si>
  <si>
    <t xml:space="preserve">plocha pozemku , 2x postřikem </t>
  </si>
  <si>
    <t>M</t>
  </si>
  <si>
    <t>25234001</t>
  </si>
  <si>
    <t>herbicid totální systémový neselektivní</t>
  </si>
  <si>
    <t>litr</t>
  </si>
  <si>
    <t>8</t>
  </si>
  <si>
    <t>-1206445254</t>
  </si>
  <si>
    <t>19658*0,0003</t>
  </si>
  <si>
    <t>3</t>
  </si>
  <si>
    <t>183403151</t>
  </si>
  <si>
    <t>Obdělání půdy smykováním v rovině nebo na svahu do 1:5</t>
  </si>
  <si>
    <t>1078707902</t>
  </si>
  <si>
    <t>9829</t>
  </si>
  <si>
    <t>183403152</t>
  </si>
  <si>
    <t>Obdělání půdy vláčením v rovině nebo na svahu do 1:5</t>
  </si>
  <si>
    <t>-469500744</t>
  </si>
  <si>
    <t>5</t>
  </si>
  <si>
    <t>183403161</t>
  </si>
  <si>
    <t>Obdělání půdy válením v rovině nebo na svahu do 1:5</t>
  </si>
  <si>
    <t>-263041880</t>
  </si>
  <si>
    <t>6</t>
  </si>
  <si>
    <t>183551113</t>
  </si>
  <si>
    <t>Úprava zemědělské půdy - orba první hl. do 0,30 m, na ploše jednotlivě do 5 ha, o sklonu do 5°</t>
  </si>
  <si>
    <t>ha</t>
  </si>
  <si>
    <t>1071651354</t>
  </si>
  <si>
    <t>9829/10000</t>
  </si>
  <si>
    <t>plocha pozemku v m2 převod na ha</t>
  </si>
  <si>
    <t>7</t>
  </si>
  <si>
    <t>180451111</t>
  </si>
  <si>
    <t>Setí zemědělských kultur na plochách do 5 ha, o sklonu do 5°</t>
  </si>
  <si>
    <t>-1653931207</t>
  </si>
  <si>
    <t>9829m2</t>
  </si>
  <si>
    <t>00572472</t>
  </si>
  <si>
    <t>osivo směs travní krajinná-rovinná</t>
  </si>
  <si>
    <t>kg</t>
  </si>
  <si>
    <t>-837259</t>
  </si>
  <si>
    <t>0,9829*80</t>
  </si>
  <si>
    <t xml:space="preserve">travní semeno  (8g travního osiva na 1m2) (80kg osiva na 1ha)</t>
  </si>
  <si>
    <t>9</t>
  </si>
  <si>
    <t>111151231</t>
  </si>
  <si>
    <t>Pokosení trávníku při souvislé ploše přes 1000 do 10000 m2 lučního v rovině nebo svahu do 1:5</t>
  </si>
  <si>
    <t>-1982858320</t>
  </si>
  <si>
    <t>O</t>
  </si>
  <si>
    <t>Oplocení</t>
  </si>
  <si>
    <t>10</t>
  </si>
  <si>
    <t>348951250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</si>
  <si>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</si>
  <si>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m</t>
  </si>
  <si>
    <t>-1594459361</t>
  </si>
  <si>
    <t>1750</t>
  </si>
  <si>
    <t xml:space="preserve">Oplocení lesních kultur,   vč. vjezdových bran , dřevěnými kůly rozteč 3m s drátěným pletivem vč. materiálu</t>
  </si>
  <si>
    <t>11</t>
  </si>
  <si>
    <t>R348952262</t>
  </si>
  <si>
    <t>Vjezdové brany - vrata z plotových tyček s drátěným pletivem, výška 1,6 m, vč. materiálu (4 brány , 5bm šířka</t>
  </si>
  <si>
    <t>-204193781</t>
  </si>
  <si>
    <t>4*5</t>
  </si>
  <si>
    <t>V</t>
  </si>
  <si>
    <t>Výsadba</t>
  </si>
  <si>
    <t>12</t>
  </si>
  <si>
    <t>184211315</t>
  </si>
  <si>
    <t>Jamková výsadba sazenic sklon terénu do 1:5 s kopáním jamky 25 x 25 cm ve stupni zabuřenění 1 v zemině 1 a 2</t>
  </si>
  <si>
    <t>kus</t>
  </si>
  <si>
    <t>-1226053296</t>
  </si>
  <si>
    <t>13</t>
  </si>
  <si>
    <t>184215112</t>
  </si>
  <si>
    <t>Ukotvení dřeviny kůly jedním kůlem, délky přes 1 do 2 m</t>
  </si>
  <si>
    <t>616629485</t>
  </si>
  <si>
    <t>P</t>
  </si>
  <si>
    <t>Poznámka k položce:_x000d_
(1strom - poloodrostek - 1 kůl)</t>
  </si>
  <si>
    <t>14</t>
  </si>
  <si>
    <t>R60591251</t>
  </si>
  <si>
    <t xml:space="preserve">kůly k upevnění dřeviny, délka 1,5-  2m + úvazek, (1strom - 1 kůl)</t>
  </si>
  <si>
    <t>ks</t>
  </si>
  <si>
    <t>1953668630</t>
  </si>
  <si>
    <t>184813113</t>
  </si>
  <si>
    <t>Ošetřování a ochrana stromů proti škodám způsobeným zvěří ovázání papírem</t>
  </si>
  <si>
    <t>1472213076</t>
  </si>
  <si>
    <t>Poznámka k položce:_x000d_
(1strom - poloodrostek - 1 chránička)</t>
  </si>
  <si>
    <t>16</t>
  </si>
  <si>
    <t>RM184813113</t>
  </si>
  <si>
    <t>individuální ochrana dřevin - plastová tubusová ochrana listnatých dřevin čtvercového průřezu (10 x 10 cm) , vyrobená ze speciální pórovité fólie PP , která je odolná vůči UV záření, výška 120 cm</t>
  </si>
  <si>
    <t>1656150253</t>
  </si>
  <si>
    <t>17</t>
  </si>
  <si>
    <t>183101114</t>
  </si>
  <si>
    <t>Hloubení jamek pro vysazování rostlin v zemině tř.1 až 4 bez výměny půdy v rovině nebo na svahu do 1:5, objemu přes 0,05 do 0,125 m3</t>
  </si>
  <si>
    <t>1911318891</t>
  </si>
  <si>
    <t>Poznámka k položce:_x000d_
ovocné dřeviny - 8ks</t>
  </si>
  <si>
    <t>18</t>
  </si>
  <si>
    <t>184102111</t>
  </si>
  <si>
    <t>Výsadba dřeviny s balem do předem vyhloubené jamky se zalitím v rovině nebo na svahu do 1:5, při průměru balu přes 100 do 200 mm</t>
  </si>
  <si>
    <t>-1239457426</t>
  </si>
  <si>
    <t>19</t>
  </si>
  <si>
    <t>184215132</t>
  </si>
  <si>
    <t>Ukotvení dřeviny kůly třemi kůly, délky přes 1 do 2 m</t>
  </si>
  <si>
    <t>387748523</t>
  </si>
  <si>
    <t>20</t>
  </si>
  <si>
    <t>RM60591253</t>
  </si>
  <si>
    <t>kůly k upevnění ovocné dřeviny, kůly D do 0,1 m délky do 2 m + úvazek, (1strom - 3 kůl)</t>
  </si>
  <si>
    <t>soubor</t>
  </si>
  <si>
    <t>813446957</t>
  </si>
  <si>
    <t>184813121</t>
  </si>
  <si>
    <t>Ochrana dřevin před okusem zvěří mechanicky v rovině nebo ve svahu do 1:5, pletivem, výšky do 2 m</t>
  </si>
  <si>
    <t>2007009641</t>
  </si>
  <si>
    <t>22</t>
  </si>
  <si>
    <t>R1841002113</t>
  </si>
  <si>
    <t xml:space="preserve">Hnojivo - vícesložkovétabletové hnojivo tableta – (1 sazenice  2 ks)</t>
  </si>
  <si>
    <t>854458688</t>
  </si>
  <si>
    <t>(2225 + 8)*2</t>
  </si>
  <si>
    <t>23</t>
  </si>
  <si>
    <t>184911421</t>
  </si>
  <si>
    <t>Mulčování vysazených rostlin mulčovací kůrou, tl. do 100 mm v rovině nebo na svahu do 1:5</t>
  </si>
  <si>
    <t>-1810777541</t>
  </si>
  <si>
    <t>1500+8</t>
  </si>
  <si>
    <t>plocha výsadby 1500 m2 + ovocné stromy 8 m2</t>
  </si>
  <si>
    <t>24</t>
  </si>
  <si>
    <t>10391100</t>
  </si>
  <si>
    <t>kůra mulčovací VL</t>
  </si>
  <si>
    <t>m3</t>
  </si>
  <si>
    <t>-121796320</t>
  </si>
  <si>
    <t>1508*0,1</t>
  </si>
  <si>
    <t>25</t>
  </si>
  <si>
    <t>184813111</t>
  </si>
  <si>
    <t>Ošetřování a ochrana stromů proti škodám způsobeným zvěří nátěrem nebo postřikem</t>
  </si>
  <si>
    <t>-110524543</t>
  </si>
  <si>
    <t>2225 + 8</t>
  </si>
  <si>
    <t>26</t>
  </si>
  <si>
    <t>R184813111</t>
  </si>
  <si>
    <t xml:space="preserve">repeletní přípravek proti škodám způs. zvěří a  hlodavci (1kg na 250ks sazenic)</t>
  </si>
  <si>
    <t>1761379257</t>
  </si>
  <si>
    <t>2233/250</t>
  </si>
  <si>
    <t>27</t>
  </si>
  <si>
    <t>185804312</t>
  </si>
  <si>
    <t>Zalití rostlin vodou plochy záhonů jednotlivě přes 20 m2</t>
  </si>
  <si>
    <t>-1657781298</t>
  </si>
  <si>
    <t>((5*750)+(2*1475)+(5*8))/1000</t>
  </si>
  <si>
    <t xml:space="preserve">5 l na jeden strom,  2 l na jeden keř za 1 týden (1x zalití)</t>
  </si>
  <si>
    <t xml:space="preserve">750 ks stromů  x 5 l = 3750 l za 1 týden</t>
  </si>
  <si>
    <t xml:space="preserve">8 ks stromů  x 5 l = 40 l za 1 týden</t>
  </si>
  <si>
    <t>1475 ks keřů x 2 l = 2950 l za 1 týden</t>
  </si>
  <si>
    <t xml:space="preserve">celkem 6740 l vody za týden  =  6,74 m3</t>
  </si>
  <si>
    <t>28</t>
  </si>
  <si>
    <t>185851121</t>
  </si>
  <si>
    <t>Dovoz vody pro zálivku rostlin na vzdálenost do 1000 m</t>
  </si>
  <si>
    <t>-93487834</t>
  </si>
  <si>
    <t>29</t>
  </si>
  <si>
    <t>185851129</t>
  </si>
  <si>
    <t>Dovoz vody pro zálivku rostlin Příplatek k ceně za každých dalších i započatých 1000 m</t>
  </si>
  <si>
    <t>903030281</t>
  </si>
  <si>
    <t xml:space="preserve">"+ 6 km"  6*6,74</t>
  </si>
  <si>
    <t>30</t>
  </si>
  <si>
    <t>998231311</t>
  </si>
  <si>
    <t>Přesun hmot pro sadovnické a krajinářské úpravy - strojně dopravní vzdálenost do 5000 m</t>
  </si>
  <si>
    <t>t</t>
  </si>
  <si>
    <t>-868141575</t>
  </si>
  <si>
    <t>RM</t>
  </si>
  <si>
    <t>Rostlinný materiál</t>
  </si>
  <si>
    <t>31</t>
  </si>
  <si>
    <t>ST</t>
  </si>
  <si>
    <t xml:space="preserve">Juglans regia - ořešák královský, obvod kmínku 12-14cm,  s balem </t>
  </si>
  <si>
    <t>-824024322</t>
  </si>
  <si>
    <t>32</t>
  </si>
  <si>
    <t>POL1</t>
  </si>
  <si>
    <t>Acer campestre - javor babyka, poloodrostek,vel. 81-120 cm, kontejner obj. 3 až 5 l</t>
  </si>
  <si>
    <t>70863774</t>
  </si>
  <si>
    <t>33</t>
  </si>
  <si>
    <t>POL2</t>
  </si>
  <si>
    <t>Carpinus betulus - habr obecný, poloodrostek,vel. 81-120 cm, kontejner obj. 3 až 5 l</t>
  </si>
  <si>
    <t>2108452008</t>
  </si>
  <si>
    <t>34</t>
  </si>
  <si>
    <t>POL3</t>
  </si>
  <si>
    <t>Quercus cerris - dub cer, poloodrostek,vel. 81-120 cm, kontejner obj. 3 až 5 l</t>
  </si>
  <si>
    <t>136292591</t>
  </si>
  <si>
    <t>35</t>
  </si>
  <si>
    <t>POL4</t>
  </si>
  <si>
    <t>Quercus petraea - dub zimní, poloodrostek,vel. 81-120 cm, kontejner obj. 3 až 5 l</t>
  </si>
  <si>
    <t>-1776276328</t>
  </si>
  <si>
    <t>36</t>
  </si>
  <si>
    <t>POL5</t>
  </si>
  <si>
    <t>Sorbus aria - jeřáb muk, poloodrostek,vel. 81-120 cm, kontejner obj. 3 až 5 l</t>
  </si>
  <si>
    <t>-1926705269</t>
  </si>
  <si>
    <t>37</t>
  </si>
  <si>
    <t>POL6</t>
  </si>
  <si>
    <t>Sorbus domestica - jeřáb oskeruše, poloodrostek,vel. 81-120 cm, kontejner obj. 3 až 5 l</t>
  </si>
  <si>
    <t>-744651157</t>
  </si>
  <si>
    <t>38</t>
  </si>
  <si>
    <t>POL7</t>
  </si>
  <si>
    <t>Tilia cordata - lípa malolistá, poloodrostek,vel. 81-120 cm, kontejner obj. 3 až 5 l</t>
  </si>
  <si>
    <t>-537388449</t>
  </si>
  <si>
    <t>39</t>
  </si>
  <si>
    <t>SAZ1</t>
  </si>
  <si>
    <t>Cornus mas - dřín obecný, sazenice balené, velikost 30-60 cm</t>
  </si>
  <si>
    <t>78587341</t>
  </si>
  <si>
    <t>40</t>
  </si>
  <si>
    <t>SAZ2</t>
  </si>
  <si>
    <t>Corylus avellana - líska obecná, sazenice balené, velikost 30-60 cm</t>
  </si>
  <si>
    <t>8887548</t>
  </si>
  <si>
    <t>41</t>
  </si>
  <si>
    <t>SAZ3</t>
  </si>
  <si>
    <t>Crataegus laevigata - hloh obecný, sazenice balené, velikost 30-60 cm</t>
  </si>
  <si>
    <t>-938704111</t>
  </si>
  <si>
    <t>42</t>
  </si>
  <si>
    <t>SAZ4</t>
  </si>
  <si>
    <t>Ligustrum vulgare - ptačí zob obecný, sazenice balené, velikost 30-60 cm</t>
  </si>
  <si>
    <t>-1483035198</t>
  </si>
  <si>
    <t>43</t>
  </si>
  <si>
    <t>SAZ5</t>
  </si>
  <si>
    <t>Prunus spinosa - trnka obecná, sazenice balené, velikost 30-60 cm</t>
  </si>
  <si>
    <t>-861369198</t>
  </si>
  <si>
    <t>44</t>
  </si>
  <si>
    <t>SAZ6</t>
  </si>
  <si>
    <t>Rhamnus catharticus - řešetlák počistivý, sazenice balené, velikost 30-60 cm</t>
  </si>
  <si>
    <t>1936159380</t>
  </si>
  <si>
    <t>45</t>
  </si>
  <si>
    <t>SAZ7</t>
  </si>
  <si>
    <t>Rosa canina - růže šípková, sazenice balené, velikost 30-60 cm</t>
  </si>
  <si>
    <t>-1490976691</t>
  </si>
  <si>
    <t>46</t>
  </si>
  <si>
    <t>SAZ8</t>
  </si>
  <si>
    <t>Rosa gallica - růže galská, sazenice balené, velikost 30-60 cm</t>
  </si>
  <si>
    <t>808903075</t>
  </si>
  <si>
    <t>47</t>
  </si>
  <si>
    <t>SAZ9</t>
  </si>
  <si>
    <t>Swida sanguinea - svída krvavá, sazenice balené, velikost 30-60 cm</t>
  </si>
  <si>
    <t>1390647846</t>
  </si>
  <si>
    <t>VRN</t>
  </si>
  <si>
    <t>Vedlejší rozpočtové náklady</t>
  </si>
  <si>
    <t>VRN1</t>
  </si>
  <si>
    <t>Průzkumné, geodetické a projektové práce</t>
  </si>
  <si>
    <t>48</t>
  </si>
  <si>
    <t>011303000</t>
  </si>
  <si>
    <t>Archeologická činnost bez rozlišení</t>
  </si>
  <si>
    <t>1024</t>
  </si>
  <si>
    <t>787140473</t>
  </si>
  <si>
    <t>Poznámka k položce:_x000d_
p.č. . 2720, 2706, k.ú. Vedrovice, 2655, k.ú.Jezeřany</t>
  </si>
  <si>
    <t>49</t>
  </si>
  <si>
    <t>012002000</t>
  </si>
  <si>
    <t>Geodetické práce</t>
  </si>
  <si>
    <t>bm…</t>
  </si>
  <si>
    <t>1294488199</t>
  </si>
  <si>
    <t>Poznámka k položce:_x000d_
Zaměření před stavbou, vytyčení stavby, vytyčení lomových bodů parcel_x000d_
p.č. . 2720, 2706, k.ú. Vedrovice, 2655, k.ú.Jezeřany</t>
  </si>
  <si>
    <t>Soupis:</t>
  </si>
  <si>
    <t>SO-1-1 - Větrolam V1 - 1. rok následná péče</t>
  </si>
  <si>
    <t>HSV - HSV</t>
  </si>
  <si>
    <t xml:space="preserve">    1 - Zemní práce</t>
  </si>
  <si>
    <t xml:space="preserve">    N1 - Následná péče v 1. roce</t>
  </si>
  <si>
    <t>Zemní práce</t>
  </si>
  <si>
    <t>N1</t>
  </si>
  <si>
    <t>Následná péče v 1. roce</t>
  </si>
  <si>
    <t>184803215</t>
  </si>
  <si>
    <t>Vylepšení výsadby s vykopáním jamek, sazenicemi výšky do 0,25 m, při průměru jamek 0,25 m a hl. 0,25 v půdě zabuřeněné, v zemině tř. 1, 2 a 3</t>
  </si>
  <si>
    <t>239004599</t>
  </si>
  <si>
    <t>223</t>
  </si>
  <si>
    <t xml:space="preserve">dosadby dřevin do 100 % počtu ks dle dokumentace (10 %),  (2225+8)*0,1</t>
  </si>
  <si>
    <t xml:space="preserve">dosadby - dřeviny do 100 % počtu kusů dle dokumentace (10 %) průměrná cena poloodrostku a  sazenice</t>
  </si>
  <si>
    <t>-2030417804</t>
  </si>
  <si>
    <t>-1664354009</t>
  </si>
  <si>
    <t>(9829 - 1508 )*2</t>
  </si>
  <si>
    <t xml:space="preserve">pokosení 2x ročně  (9829 m2  - 1508 m2 )</t>
  </si>
  <si>
    <t>-557479246</t>
  </si>
  <si>
    <t xml:space="preserve">(1500  + 8 ) * 0,1</t>
  </si>
  <si>
    <t xml:space="preserve">doplnění mulče v místech kde není požadovaná tloušťka 10cm  (10 %)   (1500 m2 + 8 m2) x 0,1</t>
  </si>
  <si>
    <t>1371290093</t>
  </si>
  <si>
    <t>150,800*0,1</t>
  </si>
  <si>
    <t>(tl. do 0,1 m /m2)</t>
  </si>
  <si>
    <t>184815172</t>
  </si>
  <si>
    <t>Ochrana sazenic ručním ožínáním celoplošné sklon do 1:5 při viditelnosti střední, výšky od 30 do 60 cm</t>
  </si>
  <si>
    <t>ar</t>
  </si>
  <si>
    <t>1179056448</t>
  </si>
  <si>
    <t>(1508*0,01)*2</t>
  </si>
  <si>
    <t xml:space="preserve"> celoplošné (2 x ročně) - ruční ožínání</t>
  </si>
  <si>
    <t xml:space="preserve"> plocha z mulče ( 1508m2 x 2 ročně) </t>
  </si>
  <si>
    <t>184911111</t>
  </si>
  <si>
    <t>Znovuuvázání dřeviny jedním úvazkem ke stávajícímu kůlu</t>
  </si>
  <si>
    <t>-247182867</t>
  </si>
  <si>
    <t>"1x ročně" 750</t>
  </si>
  <si>
    <t>278000397</t>
  </si>
  <si>
    <t>-223008155</t>
  </si>
  <si>
    <t>R34895125</t>
  </si>
  <si>
    <t>kontrola oplocení + práce (oprava pletiva + kůly ) (5 %)</t>
  </si>
  <si>
    <t>-2069949883</t>
  </si>
  <si>
    <t xml:space="preserve"> 1750 *0,05</t>
  </si>
  <si>
    <t xml:space="preserve"> 1750 bm x 0,05</t>
  </si>
  <si>
    <t>184852321</t>
  </si>
  <si>
    <t>Řez stromů prováděný lezeckou technikou výchovný (S-RV) špičáky a keřové stromy, výšky do 4 m</t>
  </si>
  <si>
    <t>817971554</t>
  </si>
  <si>
    <t>2026585128</t>
  </si>
  <si>
    <t>((5*750)+(2*1475)+(5*8))/1000*16</t>
  </si>
  <si>
    <t xml:space="preserve">Zalití rostlin vodou ( 1m3 = 1000 litrů) ( 5 l na jeden strom,  2 l na jeden keř ) , vč vody ,  (16 x ročně)</t>
  </si>
  <si>
    <t>1403767677</t>
  </si>
  <si>
    <t>899393421</t>
  </si>
  <si>
    <t>"+ 6 km" ( 6 * 107,84)</t>
  </si>
  <si>
    <t>SO-1-2 - Větrolam V1 - 2. rok následná péče</t>
  </si>
  <si>
    <t xml:space="preserve">    N1 - Následná péče v 2. roce</t>
  </si>
  <si>
    <t>Následná péče v 2. roce</t>
  </si>
  <si>
    <t>SO-1-3 - Větrolam V1 - 3. rok následná péče</t>
  </si>
  <si>
    <t xml:space="preserve">    N1 - Následná péče v 3. roce</t>
  </si>
  <si>
    <t>Následná péče v 3. roce</t>
  </si>
  <si>
    <t>184215152</t>
  </si>
  <si>
    <t>Odstranění ukotvení dřeviny kůly jedním kůlem, délky přes 1 do 2 m</t>
  </si>
  <si>
    <t>-283940696</t>
  </si>
  <si>
    <t>750</t>
  </si>
  <si>
    <t xml:space="preserve">Odstranění ukotvení kmene dřevin (poloodrostků) , vč. odstranění  plastové individuální ochrany dřevin a  včetně likvidace</t>
  </si>
  <si>
    <t xml:space="preserve">dosadby dřevin do 100 % počtu ks dle dokumentace (10 %),  (2225+8)*0,1=223,3</t>
  </si>
  <si>
    <t>SO-2 - Větrolam V2 - stavba</t>
  </si>
  <si>
    <t>-1062332088</t>
  </si>
  <si>
    <t>8940*2</t>
  </si>
  <si>
    <t>-1950096477</t>
  </si>
  <si>
    <t>17880*0,0003</t>
  </si>
  <si>
    <t>-1904933169</t>
  </si>
  <si>
    <t>8940</t>
  </si>
  <si>
    <t>-1926433199</t>
  </si>
  <si>
    <t>-1601622262</t>
  </si>
  <si>
    <t>1773011907</t>
  </si>
  <si>
    <t>8940/10000</t>
  </si>
  <si>
    <t>-1693785061</t>
  </si>
  <si>
    <t>-667272362</t>
  </si>
  <si>
    <t>8940m2</t>
  </si>
  <si>
    <t>-937814122</t>
  </si>
  <si>
    <t>0,8940*80</t>
  </si>
  <si>
    <t>911956865</t>
  </si>
  <si>
    <t>2165</t>
  </si>
  <si>
    <t>R348952262.2</t>
  </si>
  <si>
    <t>Vjezdové brany - vrata z plotových tyček s drátěným pletivem, výška 1,6 m, vč. materiálu (6 brány , 5bm šířka</t>
  </si>
  <si>
    <t>1930407281</t>
  </si>
  <si>
    <t>6*5</t>
  </si>
  <si>
    <t>-1098645087</t>
  </si>
  <si>
    <t>520050417</t>
  </si>
  <si>
    <t>-1104104931</t>
  </si>
  <si>
    <t>945905574</t>
  </si>
  <si>
    <t>2973</t>
  </si>
  <si>
    <t>-1506845407</t>
  </si>
  <si>
    <t>2973/250</t>
  </si>
  <si>
    <t>-449292348</t>
  </si>
  <si>
    <t>25863599</t>
  </si>
  <si>
    <t>841837725</t>
  </si>
  <si>
    <t>2973*2</t>
  </si>
  <si>
    <t>438555628</t>
  </si>
  <si>
    <t>1980</t>
  </si>
  <si>
    <t>plocha výsadby 1980 m2</t>
  </si>
  <si>
    <t>1397963146</t>
  </si>
  <si>
    <t>1980*0,1</t>
  </si>
  <si>
    <t>-447221744</t>
  </si>
  <si>
    <t>((5*990)+(2*1947))/1000</t>
  </si>
  <si>
    <t xml:space="preserve">990 ks stromů  x 5 l = 4950 l za 1 týden</t>
  </si>
  <si>
    <t>1947 ks keřů x 2 l = 3894 l za 1 týden</t>
  </si>
  <si>
    <t xml:space="preserve">celkem 8844 l vody za týden  =  8,84 m3</t>
  </si>
  <si>
    <t>1819221795</t>
  </si>
  <si>
    <t>-840231545</t>
  </si>
  <si>
    <t xml:space="preserve">"+ 6 km"  6*8,844</t>
  </si>
  <si>
    <t>-7998282</t>
  </si>
  <si>
    <t>1804164684</t>
  </si>
  <si>
    <t>1925992254</t>
  </si>
  <si>
    <t>67526181</t>
  </si>
  <si>
    <t>-1509317419</t>
  </si>
  <si>
    <t>-809628501</t>
  </si>
  <si>
    <t>-2023903277</t>
  </si>
  <si>
    <t>1528191945</t>
  </si>
  <si>
    <t>-1116939514</t>
  </si>
  <si>
    <t>1656287600</t>
  </si>
  <si>
    <t>-1850483086</t>
  </si>
  <si>
    <t>-462816628</t>
  </si>
  <si>
    <t>1281864569</t>
  </si>
  <si>
    <t>-1012122945</t>
  </si>
  <si>
    <t>1513765842</t>
  </si>
  <si>
    <t>2038441540</t>
  </si>
  <si>
    <t>2068034271</t>
  </si>
  <si>
    <t>-1625244090</t>
  </si>
  <si>
    <t xml:space="preserve">Poznámka k položce:_x000d_
p.č. . 2762, 2730, Vedrovice , 2632, Jezeřany </t>
  </si>
  <si>
    <t>-610391709</t>
  </si>
  <si>
    <t xml:space="preserve">Poznámka k položce:_x000d_
Zaměření před stavbou, vytyčení stavby, vytyčení lomových bodů parcel_x000d_
p.č. . 2762, 2730, Vedrovice , 2632, Jezeřany </t>
  </si>
  <si>
    <t>SO-2-1 - Větrolam V2 - 1. rok následná péče</t>
  </si>
  <si>
    <t xml:space="preserve">    V2 N - Následná péče v 1. roce</t>
  </si>
  <si>
    <t>V2 N</t>
  </si>
  <si>
    <t>92942413</t>
  </si>
  <si>
    <t>294</t>
  </si>
  <si>
    <t xml:space="preserve">dosadby dřevin do 100 % počtu ks dle dokumentace (10 %),  2937 x 0,1</t>
  </si>
  <si>
    <t>-1776547935</t>
  </si>
  <si>
    <t>1936826750</t>
  </si>
  <si>
    <t xml:space="preserve">(8940   - 1980)*2</t>
  </si>
  <si>
    <t xml:space="preserve">pokosení 2x ročně  (8940 m2  - 1980 m2)</t>
  </si>
  <si>
    <t>380203199</t>
  </si>
  <si>
    <t>1980* 0,1</t>
  </si>
  <si>
    <t xml:space="preserve">doplnění mulče v místech kde není požadovaná tloušťka 10cm  (10 %) ,   1980 m2  x 0,1</t>
  </si>
  <si>
    <t>Součet</t>
  </si>
  <si>
    <t>983919671</t>
  </si>
  <si>
    <t>198*0,1</t>
  </si>
  <si>
    <t>855204083</t>
  </si>
  <si>
    <t>(1980*0,01)*2</t>
  </si>
  <si>
    <t>celoplošné (2 x ročně) - ruční ožínání</t>
  </si>
  <si>
    <t xml:space="preserve"> plocha z mulče ( 0,1980 ha x 2 ročně) </t>
  </si>
  <si>
    <t>906232014</t>
  </si>
  <si>
    <t>"1x ročně" 990</t>
  </si>
  <si>
    <t>951329785</t>
  </si>
  <si>
    <t>-1701586672</t>
  </si>
  <si>
    <t>2937/250</t>
  </si>
  <si>
    <t>-1089785493</t>
  </si>
  <si>
    <t>2165 *0,05</t>
  </si>
  <si>
    <t xml:space="preserve"> 2165  bm x 0,05</t>
  </si>
  <si>
    <t>827921103</t>
  </si>
  <si>
    <t>(((5*990)+(2*1947))/1000)*16</t>
  </si>
  <si>
    <t>1773596096</t>
  </si>
  <si>
    <t>-2097114400</t>
  </si>
  <si>
    <t>"+ 6 km" ( 6 * 141,504)</t>
  </si>
  <si>
    <t>SO-2-2 - Větrolam V2 - 2. rok následná péče</t>
  </si>
  <si>
    <t>SO-2-3 - Větrolam V2 - 3. rok následná péče</t>
  </si>
  <si>
    <t xml:space="preserve">    V2 N - Následná péče v 3. roce</t>
  </si>
  <si>
    <t>-1411365279</t>
  </si>
  <si>
    <t>990</t>
  </si>
  <si>
    <t>SEZNAM FIGUR</t>
  </si>
  <si>
    <t>Výměra</t>
  </si>
  <si>
    <t>F1</t>
  </si>
  <si>
    <t>plocha pozemku v m2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</si>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</sst>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01_VZ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Větrolamy V1 a V2 v k.ú. Vedrovice a Jezeřany – projektová dokumentace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k.ú. Vedrovice a Jezeřany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18. 4. 2021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ČR-Státní pozemkový úřad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Jaroslav Krejčí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ROUND(AG55+AG60,2)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ROUND(AS55+AS60,2)</f>
        <v>0</v>
      </c>
      <c r="AT54" s="107">
        <f>ROUND(SUM(AV54:AW54),2)</f>
        <v>0</v>
      </c>
      <c r="AU54" s="108">
        <f>ROUND(AU55+AU60,5)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ROUND(AZ55+AZ60,2)</f>
        <v>0</v>
      </c>
      <c r="BA54" s="107">
        <f>ROUND(BA55+BA60,2)</f>
        <v>0</v>
      </c>
      <c r="BB54" s="107">
        <f>ROUND(BB55+BB60,2)</f>
        <v>0</v>
      </c>
      <c r="BC54" s="107">
        <f>ROUND(BC55+BC60,2)</f>
        <v>0</v>
      </c>
      <c r="BD54" s="109">
        <f>ROUND(BD55+BD60,2)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19</v>
      </c>
    </row>
    <row r="55" s="7" customFormat="1" ht="16.5" customHeight="1">
      <c r="A55" s="7"/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ROUND(SUM(AG56:AG59),2)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80</v>
      </c>
      <c r="AR55" s="119"/>
      <c r="AS55" s="120">
        <f>ROUND(SUM(AS56:AS59),2)</f>
        <v>0</v>
      </c>
      <c r="AT55" s="121">
        <f>ROUND(SUM(AV55:AW55),2)</f>
        <v>0</v>
      </c>
      <c r="AU55" s="122">
        <f>ROUND(SUM(AU56:AU59),5)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ROUND(SUM(AZ56:AZ59),2)</f>
        <v>0</v>
      </c>
      <c r="BA55" s="121">
        <f>ROUND(SUM(BA56:BA59),2)</f>
        <v>0</v>
      </c>
      <c r="BB55" s="121">
        <f>ROUND(SUM(BB56:BB59),2)</f>
        <v>0</v>
      </c>
      <c r="BC55" s="121">
        <f>ROUND(SUM(BC56:BC59),2)</f>
        <v>0</v>
      </c>
      <c r="BD55" s="123">
        <f>ROUND(SUM(BD56:BD59),2)</f>
        <v>0</v>
      </c>
      <c r="BE55" s="7"/>
      <c r="BS55" s="124" t="s">
        <v>73</v>
      </c>
      <c r="BT55" s="124" t="s">
        <v>81</v>
      </c>
      <c r="BV55" s="124" t="s">
        <v>76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4" customFormat="1" ht="16.5" customHeight="1">
      <c r="A56" s="125" t="s">
        <v>84</v>
      </c>
      <c r="B56" s="64"/>
      <c r="C56" s="126"/>
      <c r="D56" s="126"/>
      <c r="E56" s="127" t="s">
        <v>78</v>
      </c>
      <c r="F56" s="127"/>
      <c r="G56" s="127"/>
      <c r="H56" s="127"/>
      <c r="I56" s="127"/>
      <c r="J56" s="126"/>
      <c r="K56" s="127" t="s">
        <v>79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'SO-1 - Větrolam V1 - stavba'!J30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'SO-1 - Větrolam V1 - stavba'!P86</f>
        <v>0</v>
      </c>
      <c r="AV56" s="131">
        <f>'SO-1 - Větrolam V1 - stavba'!J33</f>
        <v>0</v>
      </c>
      <c r="AW56" s="131">
        <f>'SO-1 - Větrolam V1 - stavba'!J34</f>
        <v>0</v>
      </c>
      <c r="AX56" s="131">
        <f>'SO-1 - Větrolam V1 - stavba'!J35</f>
        <v>0</v>
      </c>
      <c r="AY56" s="131">
        <f>'SO-1 - Větrolam V1 - stavba'!J36</f>
        <v>0</v>
      </c>
      <c r="AZ56" s="131">
        <f>'SO-1 - Větrolam V1 - stavba'!F33</f>
        <v>0</v>
      </c>
      <c r="BA56" s="131">
        <f>'SO-1 - Větrolam V1 - stavba'!F34</f>
        <v>0</v>
      </c>
      <c r="BB56" s="131">
        <f>'SO-1 - Větrolam V1 - stavba'!F35</f>
        <v>0</v>
      </c>
      <c r="BC56" s="131">
        <f>'SO-1 - Větrolam V1 - stavba'!F36</f>
        <v>0</v>
      </c>
      <c r="BD56" s="133">
        <f>'SO-1 - Větrolam V1 - stavba'!F37</f>
        <v>0</v>
      </c>
      <c r="BE56" s="4"/>
      <c r="BT56" s="134" t="s">
        <v>83</v>
      </c>
      <c r="BU56" s="134" t="s">
        <v>86</v>
      </c>
      <c r="BV56" s="134" t="s">
        <v>76</v>
      </c>
      <c r="BW56" s="134" t="s">
        <v>82</v>
      </c>
      <c r="BX56" s="134" t="s">
        <v>5</v>
      </c>
      <c r="CL56" s="134" t="s">
        <v>19</v>
      </c>
      <c r="CM56" s="134" t="s">
        <v>83</v>
      </c>
    </row>
    <row r="57" s="4" customFormat="1" ht="16.5" customHeight="1">
      <c r="A57" s="125" t="s">
        <v>84</v>
      </c>
      <c r="B57" s="64"/>
      <c r="C57" s="126"/>
      <c r="D57" s="126"/>
      <c r="E57" s="127" t="s">
        <v>87</v>
      </c>
      <c r="F57" s="127"/>
      <c r="G57" s="127"/>
      <c r="H57" s="127"/>
      <c r="I57" s="127"/>
      <c r="J57" s="126"/>
      <c r="K57" s="127" t="s">
        <v>88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'SO-1-1 - Větrolam V1 - 1....'!J32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85</v>
      </c>
      <c r="AR57" s="66"/>
      <c r="AS57" s="130">
        <v>0</v>
      </c>
      <c r="AT57" s="131">
        <f>ROUND(SUM(AV57:AW57),2)</f>
        <v>0</v>
      </c>
      <c r="AU57" s="132">
        <f>'SO-1-1 - Větrolam V1 - 1....'!P88</f>
        <v>0</v>
      </c>
      <c r="AV57" s="131">
        <f>'SO-1-1 - Větrolam V1 - 1....'!J35</f>
        <v>0</v>
      </c>
      <c r="AW57" s="131">
        <f>'SO-1-1 - Větrolam V1 - 1....'!J36</f>
        <v>0</v>
      </c>
      <c r="AX57" s="131">
        <f>'SO-1-1 - Větrolam V1 - 1....'!J37</f>
        <v>0</v>
      </c>
      <c r="AY57" s="131">
        <f>'SO-1-1 - Větrolam V1 - 1....'!J38</f>
        <v>0</v>
      </c>
      <c r="AZ57" s="131">
        <f>'SO-1-1 - Větrolam V1 - 1....'!F35</f>
        <v>0</v>
      </c>
      <c r="BA57" s="131">
        <f>'SO-1-1 - Větrolam V1 - 1....'!F36</f>
        <v>0</v>
      </c>
      <c r="BB57" s="131">
        <f>'SO-1-1 - Větrolam V1 - 1....'!F37</f>
        <v>0</v>
      </c>
      <c r="BC57" s="131">
        <f>'SO-1-1 - Větrolam V1 - 1....'!F38</f>
        <v>0</v>
      </c>
      <c r="BD57" s="133">
        <f>'SO-1-1 - Větrolam V1 - 1....'!F39</f>
        <v>0</v>
      </c>
      <c r="BE57" s="4"/>
      <c r="BT57" s="134" t="s">
        <v>83</v>
      </c>
      <c r="BV57" s="134" t="s">
        <v>76</v>
      </c>
      <c r="BW57" s="134" t="s">
        <v>89</v>
      </c>
      <c r="BX57" s="134" t="s">
        <v>82</v>
      </c>
      <c r="CL57" s="134" t="s">
        <v>19</v>
      </c>
    </row>
    <row r="58" s="4" customFormat="1" ht="16.5" customHeight="1">
      <c r="A58" s="125" t="s">
        <v>84</v>
      </c>
      <c r="B58" s="64"/>
      <c r="C58" s="126"/>
      <c r="D58" s="126"/>
      <c r="E58" s="127" t="s">
        <v>90</v>
      </c>
      <c r="F58" s="127"/>
      <c r="G58" s="127"/>
      <c r="H58" s="127"/>
      <c r="I58" s="127"/>
      <c r="J58" s="126"/>
      <c r="K58" s="127" t="s">
        <v>91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'SO-1-2 - Větrolam V1 - 2....'!J32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85</v>
      </c>
      <c r="AR58" s="66"/>
      <c r="AS58" s="130">
        <v>0</v>
      </c>
      <c r="AT58" s="131">
        <f>ROUND(SUM(AV58:AW58),2)</f>
        <v>0</v>
      </c>
      <c r="AU58" s="132">
        <f>'SO-1-2 - Větrolam V1 - 2....'!P88</f>
        <v>0</v>
      </c>
      <c r="AV58" s="131">
        <f>'SO-1-2 - Větrolam V1 - 2....'!J35</f>
        <v>0</v>
      </c>
      <c r="AW58" s="131">
        <f>'SO-1-2 - Větrolam V1 - 2....'!J36</f>
        <v>0</v>
      </c>
      <c r="AX58" s="131">
        <f>'SO-1-2 - Větrolam V1 - 2....'!J37</f>
        <v>0</v>
      </c>
      <c r="AY58" s="131">
        <f>'SO-1-2 - Větrolam V1 - 2....'!J38</f>
        <v>0</v>
      </c>
      <c r="AZ58" s="131">
        <f>'SO-1-2 - Větrolam V1 - 2....'!F35</f>
        <v>0</v>
      </c>
      <c r="BA58" s="131">
        <f>'SO-1-2 - Větrolam V1 - 2....'!F36</f>
        <v>0</v>
      </c>
      <c r="BB58" s="131">
        <f>'SO-1-2 - Větrolam V1 - 2....'!F37</f>
        <v>0</v>
      </c>
      <c r="BC58" s="131">
        <f>'SO-1-2 - Větrolam V1 - 2....'!F38</f>
        <v>0</v>
      </c>
      <c r="BD58" s="133">
        <f>'SO-1-2 - Větrolam V1 - 2....'!F39</f>
        <v>0</v>
      </c>
      <c r="BE58" s="4"/>
      <c r="BT58" s="134" t="s">
        <v>83</v>
      </c>
      <c r="BV58" s="134" t="s">
        <v>76</v>
      </c>
      <c r="BW58" s="134" t="s">
        <v>92</v>
      </c>
      <c r="BX58" s="134" t="s">
        <v>82</v>
      </c>
      <c r="CL58" s="134" t="s">
        <v>19</v>
      </c>
    </row>
    <row r="59" s="4" customFormat="1" ht="16.5" customHeight="1">
      <c r="A59" s="125" t="s">
        <v>84</v>
      </c>
      <c r="B59" s="64"/>
      <c r="C59" s="126"/>
      <c r="D59" s="126"/>
      <c r="E59" s="127" t="s">
        <v>93</v>
      </c>
      <c r="F59" s="127"/>
      <c r="G59" s="127"/>
      <c r="H59" s="127"/>
      <c r="I59" s="127"/>
      <c r="J59" s="126"/>
      <c r="K59" s="127" t="s">
        <v>94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'SO-1-3 - Větrolam V1 - 3....'!J32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85</v>
      </c>
      <c r="AR59" s="66"/>
      <c r="AS59" s="130">
        <v>0</v>
      </c>
      <c r="AT59" s="131">
        <f>ROUND(SUM(AV59:AW59),2)</f>
        <v>0</v>
      </c>
      <c r="AU59" s="132">
        <f>'SO-1-3 - Větrolam V1 - 3....'!P87</f>
        <v>0</v>
      </c>
      <c r="AV59" s="131">
        <f>'SO-1-3 - Větrolam V1 - 3....'!J35</f>
        <v>0</v>
      </c>
      <c r="AW59" s="131">
        <f>'SO-1-3 - Větrolam V1 - 3....'!J36</f>
        <v>0</v>
      </c>
      <c r="AX59" s="131">
        <f>'SO-1-3 - Větrolam V1 - 3....'!J37</f>
        <v>0</v>
      </c>
      <c r="AY59" s="131">
        <f>'SO-1-3 - Větrolam V1 - 3....'!J38</f>
        <v>0</v>
      </c>
      <c r="AZ59" s="131">
        <f>'SO-1-3 - Větrolam V1 - 3....'!F35</f>
        <v>0</v>
      </c>
      <c r="BA59" s="131">
        <f>'SO-1-3 - Větrolam V1 - 3....'!F36</f>
        <v>0</v>
      </c>
      <c r="BB59" s="131">
        <f>'SO-1-3 - Větrolam V1 - 3....'!F37</f>
        <v>0</v>
      </c>
      <c r="BC59" s="131">
        <f>'SO-1-3 - Větrolam V1 - 3....'!F38</f>
        <v>0</v>
      </c>
      <c r="BD59" s="133">
        <f>'SO-1-3 - Větrolam V1 - 3....'!F39</f>
        <v>0</v>
      </c>
      <c r="BE59" s="4"/>
      <c r="BT59" s="134" t="s">
        <v>83</v>
      </c>
      <c r="BV59" s="134" t="s">
        <v>76</v>
      </c>
      <c r="BW59" s="134" t="s">
        <v>95</v>
      </c>
      <c r="BX59" s="134" t="s">
        <v>82</v>
      </c>
      <c r="CL59" s="134" t="s">
        <v>19</v>
      </c>
    </row>
    <row r="60" s="7" customFormat="1" ht="16.5" customHeight="1">
      <c r="A60" s="7"/>
      <c r="B60" s="112"/>
      <c r="C60" s="113"/>
      <c r="D60" s="114" t="s">
        <v>96</v>
      </c>
      <c r="E60" s="114"/>
      <c r="F60" s="114"/>
      <c r="G60" s="114"/>
      <c r="H60" s="114"/>
      <c r="I60" s="115"/>
      <c r="J60" s="114" t="s">
        <v>97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ROUND(SUM(AG61:AG64),2)</f>
        <v>0</v>
      </c>
      <c r="AH60" s="115"/>
      <c r="AI60" s="115"/>
      <c r="AJ60" s="115"/>
      <c r="AK60" s="115"/>
      <c r="AL60" s="115"/>
      <c r="AM60" s="115"/>
      <c r="AN60" s="117">
        <f>SUM(AG60,AT60)</f>
        <v>0</v>
      </c>
      <c r="AO60" s="115"/>
      <c r="AP60" s="115"/>
      <c r="AQ60" s="118" t="s">
        <v>80</v>
      </c>
      <c r="AR60" s="119"/>
      <c r="AS60" s="120">
        <f>ROUND(SUM(AS61:AS64),2)</f>
        <v>0</v>
      </c>
      <c r="AT60" s="121">
        <f>ROUND(SUM(AV60:AW60),2)</f>
        <v>0</v>
      </c>
      <c r="AU60" s="122">
        <f>ROUND(SUM(AU61:AU64),5)</f>
        <v>0</v>
      </c>
      <c r="AV60" s="121">
        <f>ROUND(AZ60*L29,2)</f>
        <v>0</v>
      </c>
      <c r="AW60" s="121">
        <f>ROUND(BA60*L30,2)</f>
        <v>0</v>
      </c>
      <c r="AX60" s="121">
        <f>ROUND(BB60*L29,2)</f>
        <v>0</v>
      </c>
      <c r="AY60" s="121">
        <f>ROUND(BC60*L30,2)</f>
        <v>0</v>
      </c>
      <c r="AZ60" s="121">
        <f>ROUND(SUM(AZ61:AZ64),2)</f>
        <v>0</v>
      </c>
      <c r="BA60" s="121">
        <f>ROUND(SUM(BA61:BA64),2)</f>
        <v>0</v>
      </c>
      <c r="BB60" s="121">
        <f>ROUND(SUM(BB61:BB64),2)</f>
        <v>0</v>
      </c>
      <c r="BC60" s="121">
        <f>ROUND(SUM(BC61:BC64),2)</f>
        <v>0</v>
      </c>
      <c r="BD60" s="123">
        <f>ROUND(SUM(BD61:BD64),2)</f>
        <v>0</v>
      </c>
      <c r="BE60" s="7"/>
      <c r="BS60" s="124" t="s">
        <v>73</v>
      </c>
      <c r="BT60" s="124" t="s">
        <v>81</v>
      </c>
      <c r="BV60" s="124" t="s">
        <v>76</v>
      </c>
      <c r="BW60" s="124" t="s">
        <v>98</v>
      </c>
      <c r="BX60" s="124" t="s">
        <v>5</v>
      </c>
      <c r="CL60" s="124" t="s">
        <v>19</v>
      </c>
      <c r="CM60" s="124" t="s">
        <v>83</v>
      </c>
    </row>
    <row r="61" s="4" customFormat="1" ht="16.5" customHeight="1">
      <c r="A61" s="125" t="s">
        <v>84</v>
      </c>
      <c r="B61" s="64"/>
      <c r="C61" s="126"/>
      <c r="D61" s="126"/>
      <c r="E61" s="127" t="s">
        <v>96</v>
      </c>
      <c r="F61" s="127"/>
      <c r="G61" s="127"/>
      <c r="H61" s="127"/>
      <c r="I61" s="127"/>
      <c r="J61" s="126"/>
      <c r="K61" s="127" t="s">
        <v>97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'SO-2 - Větrolam V2 - stavba'!J30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85</v>
      </c>
      <c r="AR61" s="66"/>
      <c r="AS61" s="130">
        <v>0</v>
      </c>
      <c r="AT61" s="131">
        <f>ROUND(SUM(AV61:AW61),2)</f>
        <v>0</v>
      </c>
      <c r="AU61" s="132">
        <f>'SO-2 - Větrolam V2 - stavba'!P86</f>
        <v>0</v>
      </c>
      <c r="AV61" s="131">
        <f>'SO-2 - Větrolam V2 - stavba'!J33</f>
        <v>0</v>
      </c>
      <c r="AW61" s="131">
        <f>'SO-2 - Větrolam V2 - stavba'!J34</f>
        <v>0</v>
      </c>
      <c r="AX61" s="131">
        <f>'SO-2 - Větrolam V2 - stavba'!J35</f>
        <v>0</v>
      </c>
      <c r="AY61" s="131">
        <f>'SO-2 - Větrolam V2 - stavba'!J36</f>
        <v>0</v>
      </c>
      <c r="AZ61" s="131">
        <f>'SO-2 - Větrolam V2 - stavba'!F33</f>
        <v>0</v>
      </c>
      <c r="BA61" s="131">
        <f>'SO-2 - Větrolam V2 - stavba'!F34</f>
        <v>0</v>
      </c>
      <c r="BB61" s="131">
        <f>'SO-2 - Větrolam V2 - stavba'!F35</f>
        <v>0</v>
      </c>
      <c r="BC61" s="131">
        <f>'SO-2 - Větrolam V2 - stavba'!F36</f>
        <v>0</v>
      </c>
      <c r="BD61" s="133">
        <f>'SO-2 - Větrolam V2 - stavba'!F37</f>
        <v>0</v>
      </c>
      <c r="BE61" s="4"/>
      <c r="BT61" s="134" t="s">
        <v>83</v>
      </c>
      <c r="BU61" s="134" t="s">
        <v>86</v>
      </c>
      <c r="BV61" s="134" t="s">
        <v>76</v>
      </c>
      <c r="BW61" s="134" t="s">
        <v>98</v>
      </c>
      <c r="BX61" s="134" t="s">
        <v>5</v>
      </c>
      <c r="CL61" s="134" t="s">
        <v>19</v>
      </c>
      <c r="CM61" s="134" t="s">
        <v>83</v>
      </c>
    </row>
    <row r="62" s="4" customFormat="1" ht="16.5" customHeight="1">
      <c r="A62" s="125" t="s">
        <v>84</v>
      </c>
      <c r="B62" s="64"/>
      <c r="C62" s="126"/>
      <c r="D62" s="126"/>
      <c r="E62" s="127" t="s">
        <v>99</v>
      </c>
      <c r="F62" s="127"/>
      <c r="G62" s="127"/>
      <c r="H62" s="127"/>
      <c r="I62" s="127"/>
      <c r="J62" s="126"/>
      <c r="K62" s="127" t="s">
        <v>100</v>
      </c>
      <c r="L62" s="127"/>
      <c r="M62" s="127"/>
      <c r="N62" s="127"/>
      <c r="O62" s="127"/>
      <c r="P62" s="127"/>
      <c r="Q62" s="127"/>
      <c r="R62" s="127"/>
      <c r="S62" s="127"/>
      <c r="T62" s="127"/>
      <c r="U62" s="127"/>
      <c r="V62" s="127"/>
      <c r="W62" s="127"/>
      <c r="X62" s="127"/>
      <c r="Y62" s="127"/>
      <c r="Z62" s="127"/>
      <c r="AA62" s="127"/>
      <c r="AB62" s="127"/>
      <c r="AC62" s="127"/>
      <c r="AD62" s="127"/>
      <c r="AE62" s="127"/>
      <c r="AF62" s="127"/>
      <c r="AG62" s="128">
        <f>'SO-2-1 - Větrolam V2 - 1....'!J32</f>
        <v>0</v>
      </c>
      <c r="AH62" s="126"/>
      <c r="AI62" s="126"/>
      <c r="AJ62" s="126"/>
      <c r="AK62" s="126"/>
      <c r="AL62" s="126"/>
      <c r="AM62" s="126"/>
      <c r="AN62" s="128">
        <f>SUM(AG62,AT62)</f>
        <v>0</v>
      </c>
      <c r="AO62" s="126"/>
      <c r="AP62" s="126"/>
      <c r="AQ62" s="129" t="s">
        <v>85</v>
      </c>
      <c r="AR62" s="66"/>
      <c r="AS62" s="130">
        <v>0</v>
      </c>
      <c r="AT62" s="131">
        <f>ROUND(SUM(AV62:AW62),2)</f>
        <v>0</v>
      </c>
      <c r="AU62" s="132">
        <f>'SO-2-1 - Větrolam V2 - 1....'!P87</f>
        <v>0</v>
      </c>
      <c r="AV62" s="131">
        <f>'SO-2-1 - Větrolam V2 - 1....'!J35</f>
        <v>0</v>
      </c>
      <c r="AW62" s="131">
        <f>'SO-2-1 - Větrolam V2 - 1....'!J36</f>
        <v>0</v>
      </c>
      <c r="AX62" s="131">
        <f>'SO-2-1 - Větrolam V2 - 1....'!J37</f>
        <v>0</v>
      </c>
      <c r="AY62" s="131">
        <f>'SO-2-1 - Větrolam V2 - 1....'!J38</f>
        <v>0</v>
      </c>
      <c r="AZ62" s="131">
        <f>'SO-2-1 - Větrolam V2 - 1....'!F35</f>
        <v>0</v>
      </c>
      <c r="BA62" s="131">
        <f>'SO-2-1 - Větrolam V2 - 1....'!F36</f>
        <v>0</v>
      </c>
      <c r="BB62" s="131">
        <f>'SO-2-1 - Větrolam V2 - 1....'!F37</f>
        <v>0</v>
      </c>
      <c r="BC62" s="131">
        <f>'SO-2-1 - Větrolam V2 - 1....'!F38</f>
        <v>0</v>
      </c>
      <c r="BD62" s="133">
        <f>'SO-2-1 - Větrolam V2 - 1....'!F39</f>
        <v>0</v>
      </c>
      <c r="BE62" s="4"/>
      <c r="BT62" s="134" t="s">
        <v>83</v>
      </c>
      <c r="BV62" s="134" t="s">
        <v>76</v>
      </c>
      <c r="BW62" s="134" t="s">
        <v>101</v>
      </c>
      <c r="BX62" s="134" t="s">
        <v>98</v>
      </c>
      <c r="CL62" s="134" t="s">
        <v>19</v>
      </c>
    </row>
    <row r="63" s="4" customFormat="1" ht="16.5" customHeight="1">
      <c r="A63" s="125" t="s">
        <v>84</v>
      </c>
      <c r="B63" s="64"/>
      <c r="C63" s="126"/>
      <c r="D63" s="126"/>
      <c r="E63" s="127" t="s">
        <v>102</v>
      </c>
      <c r="F63" s="127"/>
      <c r="G63" s="127"/>
      <c r="H63" s="127"/>
      <c r="I63" s="127"/>
      <c r="J63" s="126"/>
      <c r="K63" s="127" t="s">
        <v>103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'SO-2-2 - Větrolam V2 - 2....'!J32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85</v>
      </c>
      <c r="AR63" s="66"/>
      <c r="AS63" s="130">
        <v>0</v>
      </c>
      <c r="AT63" s="131">
        <f>ROUND(SUM(AV63:AW63),2)</f>
        <v>0</v>
      </c>
      <c r="AU63" s="132">
        <f>'SO-2-2 - Větrolam V2 - 2....'!P87</f>
        <v>0</v>
      </c>
      <c r="AV63" s="131">
        <f>'SO-2-2 - Větrolam V2 - 2....'!J35</f>
        <v>0</v>
      </c>
      <c r="AW63" s="131">
        <f>'SO-2-2 - Větrolam V2 - 2....'!J36</f>
        <v>0</v>
      </c>
      <c r="AX63" s="131">
        <f>'SO-2-2 - Větrolam V2 - 2....'!J37</f>
        <v>0</v>
      </c>
      <c r="AY63" s="131">
        <f>'SO-2-2 - Větrolam V2 - 2....'!J38</f>
        <v>0</v>
      </c>
      <c r="AZ63" s="131">
        <f>'SO-2-2 - Větrolam V2 - 2....'!F35</f>
        <v>0</v>
      </c>
      <c r="BA63" s="131">
        <f>'SO-2-2 - Větrolam V2 - 2....'!F36</f>
        <v>0</v>
      </c>
      <c r="BB63" s="131">
        <f>'SO-2-2 - Větrolam V2 - 2....'!F37</f>
        <v>0</v>
      </c>
      <c r="BC63" s="131">
        <f>'SO-2-2 - Větrolam V2 - 2....'!F38</f>
        <v>0</v>
      </c>
      <c r="BD63" s="133">
        <f>'SO-2-2 - Větrolam V2 - 2....'!F39</f>
        <v>0</v>
      </c>
      <c r="BE63" s="4"/>
      <c r="BT63" s="134" t="s">
        <v>83</v>
      </c>
      <c r="BV63" s="134" t="s">
        <v>76</v>
      </c>
      <c r="BW63" s="134" t="s">
        <v>104</v>
      </c>
      <c r="BX63" s="134" t="s">
        <v>98</v>
      </c>
      <c r="CL63" s="134" t="s">
        <v>19</v>
      </c>
    </row>
    <row r="64" s="4" customFormat="1" ht="16.5" customHeight="1">
      <c r="A64" s="125" t="s">
        <v>84</v>
      </c>
      <c r="B64" s="64"/>
      <c r="C64" s="126"/>
      <c r="D64" s="126"/>
      <c r="E64" s="127" t="s">
        <v>105</v>
      </c>
      <c r="F64" s="127"/>
      <c r="G64" s="127"/>
      <c r="H64" s="127"/>
      <c r="I64" s="127"/>
      <c r="J64" s="126"/>
      <c r="K64" s="127" t="s">
        <v>106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'SO-2-3 - Větrolam V2 - 3....'!J32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85</v>
      </c>
      <c r="AR64" s="66"/>
      <c r="AS64" s="135">
        <v>0</v>
      </c>
      <c r="AT64" s="136">
        <f>ROUND(SUM(AV64:AW64),2)</f>
        <v>0</v>
      </c>
      <c r="AU64" s="137">
        <f>'SO-2-3 - Větrolam V2 - 3....'!P87</f>
        <v>0</v>
      </c>
      <c r="AV64" s="136">
        <f>'SO-2-3 - Větrolam V2 - 3....'!J35</f>
        <v>0</v>
      </c>
      <c r="AW64" s="136">
        <f>'SO-2-3 - Větrolam V2 - 3....'!J36</f>
        <v>0</v>
      </c>
      <c r="AX64" s="136">
        <f>'SO-2-3 - Větrolam V2 - 3....'!J37</f>
        <v>0</v>
      </c>
      <c r="AY64" s="136">
        <f>'SO-2-3 - Větrolam V2 - 3....'!J38</f>
        <v>0</v>
      </c>
      <c r="AZ64" s="136">
        <f>'SO-2-3 - Větrolam V2 - 3....'!F35</f>
        <v>0</v>
      </c>
      <c r="BA64" s="136">
        <f>'SO-2-3 - Větrolam V2 - 3....'!F36</f>
        <v>0</v>
      </c>
      <c r="BB64" s="136">
        <f>'SO-2-3 - Větrolam V2 - 3....'!F37</f>
        <v>0</v>
      </c>
      <c r="BC64" s="136">
        <f>'SO-2-3 - Větrolam V2 - 3....'!F38</f>
        <v>0</v>
      </c>
      <c r="BD64" s="138">
        <f>'SO-2-3 - Větrolam V2 - 3....'!F39</f>
        <v>0</v>
      </c>
      <c r="BE64" s="4"/>
      <c r="BT64" s="134" t="s">
        <v>83</v>
      </c>
      <c r="BV64" s="134" t="s">
        <v>76</v>
      </c>
      <c r="BW64" s="134" t="s">
        <v>107</v>
      </c>
      <c r="BX64" s="134" t="s">
        <v>98</v>
      </c>
      <c r="CL64" s="134" t="s">
        <v>19</v>
      </c>
    </row>
    <row r="65" s="2" customFormat="1" ht="30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45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</row>
  </sheetData>
  <sheetProtection sheet="1" formatColumns="0" formatRows="0" objects="1" scenarios="1" spinCount="100000" saltValue="bI0G5FOyl2qaK456HLtyXZ9Kl5SyxxmgBj7SKgV41JY0A2s8vanF96e+1FLNynFv7OW/Bkn1z7LjDylYrgoZTA==" hashValue="C0pMC0hrE4vOGgf6/WQiOJsh1WyEaBM3AiFBahJFJ2lbAqVYi22YO2lIO8uOgi6boC6LT7c+6PkLbiYBrSa5og==" algorithmName="SHA-512" password="CC35"/>
  <mergeCells count="78">
    <mergeCell ref="C52:G52"/>
    <mergeCell ref="D55:H55"/>
    <mergeCell ref="D60:H60"/>
    <mergeCell ref="E58:I58"/>
    <mergeCell ref="E56:I56"/>
    <mergeCell ref="E59:I59"/>
    <mergeCell ref="E61:I61"/>
    <mergeCell ref="E57:I57"/>
    <mergeCell ref="E62:I62"/>
    <mergeCell ref="E63:I63"/>
    <mergeCell ref="E64:I64"/>
    <mergeCell ref="I52:AF52"/>
    <mergeCell ref="J55:AF55"/>
    <mergeCell ref="J60:AF60"/>
    <mergeCell ref="K61:AF61"/>
    <mergeCell ref="K57:AF57"/>
    <mergeCell ref="K62:AF62"/>
    <mergeCell ref="K63:AF63"/>
    <mergeCell ref="K59:AF59"/>
    <mergeCell ref="K64:AF64"/>
    <mergeCell ref="K56:AF56"/>
    <mergeCell ref="K58:AF58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AS49:AT51"/>
    <mergeCell ref="AN54:AP54"/>
  </mergeCells>
  <hyperlinks>
    <hyperlink ref="A56" location="'SO-1 - Větrolam V1 - stavba'!C2" display="/"/>
    <hyperlink ref="A57" location="'SO-1-1 - Větrolam V1 - 1....'!C2" display="/"/>
    <hyperlink ref="A58" location="'SO-1-2 - Větrolam V1 - 2....'!C2" display="/"/>
    <hyperlink ref="A59" location="'SO-1-3 - Větrolam V1 - 3....'!C2" display="/"/>
    <hyperlink ref="A61" location="'SO-2 - Větrolam V2 - stavba'!C2" display="/"/>
    <hyperlink ref="A62" location="'SO-2-1 - Větrolam V2 - 1....'!C2" display="/"/>
    <hyperlink ref="A63" location="'SO-2-2 - Větrolam V2 - 2....'!C2" display="/"/>
    <hyperlink ref="A64" location="'SO-2-3 - Větrolam V2 - 3.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9"/>
      <c r="C3" s="140"/>
      <c r="D3" s="140"/>
      <c r="E3" s="140"/>
      <c r="F3" s="140"/>
      <c r="G3" s="140"/>
      <c r="H3" s="21"/>
    </row>
    <row r="4" s="1" customFormat="1" ht="24.96" customHeight="1">
      <c r="B4" s="21"/>
      <c r="C4" s="141" t="s">
        <v>556</v>
      </c>
      <c r="H4" s="21"/>
    </row>
    <row r="5" s="1" customFormat="1" ht="12" customHeight="1">
      <c r="B5" s="21"/>
      <c r="C5" s="283" t="s">
        <v>13</v>
      </c>
      <c r="D5" s="150" t="s">
        <v>14</v>
      </c>
      <c r="E5" s="1"/>
      <c r="F5" s="1"/>
      <c r="H5" s="21"/>
    </row>
    <row r="6" s="1" customFormat="1" ht="36.96" customHeight="1">
      <c r="B6" s="21"/>
      <c r="C6" s="284" t="s">
        <v>16</v>
      </c>
      <c r="D6" s="285" t="s">
        <v>17</v>
      </c>
      <c r="E6" s="1"/>
      <c r="F6" s="1"/>
      <c r="H6" s="21"/>
    </row>
    <row r="7" s="1" customFormat="1" ht="16.5" customHeight="1">
      <c r="B7" s="21"/>
      <c r="C7" s="143" t="s">
        <v>23</v>
      </c>
      <c r="D7" s="147" t="str">
        <f>'Rekapitulace stavby'!AN8</f>
        <v>18. 4. 2021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86"/>
      <c r="B9" s="286"/>
      <c r="C9" s="287" t="s">
        <v>55</v>
      </c>
      <c r="D9" s="288" t="s">
        <v>56</v>
      </c>
      <c r="E9" s="288" t="s">
        <v>124</v>
      </c>
      <c r="F9" s="289" t="s">
        <v>557</v>
      </c>
      <c r="G9" s="186"/>
      <c r="H9" s="286"/>
    </row>
    <row r="10" s="2" customFormat="1" ht="26.4" customHeight="1">
      <c r="A10" s="39"/>
      <c r="B10" s="45"/>
      <c r="C10" s="290" t="s">
        <v>14</v>
      </c>
      <c r="D10" s="290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291" t="s">
        <v>558</v>
      </c>
      <c r="D11" s="292" t="s">
        <v>559</v>
      </c>
      <c r="E11" s="293" t="s">
        <v>142</v>
      </c>
      <c r="F11" s="294">
        <v>9829</v>
      </c>
      <c r="G11" s="39"/>
      <c r="H11" s="45"/>
    </row>
    <row r="12" s="2" customFormat="1" ht="7.44" customHeight="1">
      <c r="A12" s="39"/>
      <c r="B12" s="166"/>
      <c r="C12" s="167"/>
      <c r="D12" s="167"/>
      <c r="E12" s="167"/>
      <c r="F12" s="167"/>
      <c r="G12" s="167"/>
      <c r="H12" s="45"/>
    </row>
    <row r="13" s="2" customFormat="1">
      <c r="A13" s="39"/>
      <c r="B13" s="39"/>
      <c r="C13" s="39"/>
      <c r="D13" s="39"/>
      <c r="E13" s="39"/>
      <c r="F13" s="39"/>
      <c r="G13" s="39"/>
      <c r="H13" s="39"/>
    </row>
  </sheetData>
  <sheetProtection sheet="1" formatColumns="0" formatRows="0" objects="1" scenarios="1" spinCount="100000" saltValue="5eOyojTyQ7vPyDrXXz4jPmc0MwcB+xgNdvMLN/uWJCD3V7NcY0PdP2csByQcB+tA2rsxRNjgxt77TI6CHRs+jg==" hashValue="K7MwFNFQ3G4vJferDBdz++2rQNyF5525Hl0SL4BuWAC4vOcI+7hJmjMo1Lxuwn7AfyX+HTbLYx1062ruwPjUS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6" customFormat="1" ht="45" customHeight="1">
      <c r="B3" s="299"/>
      <c r="C3" s="300" t="s">
        <v>560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561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562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563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564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565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566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567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568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569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570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80</v>
      </c>
      <c r="F18" s="306" t="s">
        <v>571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572</v>
      </c>
      <c r="F19" s="306" t="s">
        <v>573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574</v>
      </c>
      <c r="F20" s="306" t="s">
        <v>575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576</v>
      </c>
      <c r="F21" s="306" t="s">
        <v>577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578</v>
      </c>
      <c r="F22" s="306" t="s">
        <v>579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85</v>
      </c>
      <c r="F23" s="306" t="s">
        <v>580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581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582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583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584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585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586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587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588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589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123</v>
      </c>
      <c r="F36" s="306"/>
      <c r="G36" s="306" t="s">
        <v>590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591</v>
      </c>
      <c r="F37" s="306"/>
      <c r="G37" s="306" t="s">
        <v>592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55</v>
      </c>
      <c r="F38" s="306"/>
      <c r="G38" s="306" t="s">
        <v>593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56</v>
      </c>
      <c r="F39" s="306"/>
      <c r="G39" s="306" t="s">
        <v>594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124</v>
      </c>
      <c r="F40" s="306"/>
      <c r="G40" s="306" t="s">
        <v>595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125</v>
      </c>
      <c r="F41" s="306"/>
      <c r="G41" s="306" t="s">
        <v>596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597</v>
      </c>
      <c r="F42" s="306"/>
      <c r="G42" s="306" t="s">
        <v>598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599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600</v>
      </c>
      <c r="F44" s="306"/>
      <c r="G44" s="306" t="s">
        <v>601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127</v>
      </c>
      <c r="F45" s="306"/>
      <c r="G45" s="306" t="s">
        <v>602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603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604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605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606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607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608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609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610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611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612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613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614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615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616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617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618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619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620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621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622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623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624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625</v>
      </c>
      <c r="D76" s="324"/>
      <c r="E76" s="324"/>
      <c r="F76" s="324" t="s">
        <v>626</v>
      </c>
      <c r="G76" s="325"/>
      <c r="H76" s="324" t="s">
        <v>56</v>
      </c>
      <c r="I76" s="324" t="s">
        <v>59</v>
      </c>
      <c r="J76" s="324" t="s">
        <v>627</v>
      </c>
      <c r="K76" s="323"/>
    </row>
    <row r="77" s="1" customFormat="1" ht="17.25" customHeight="1">
      <c r="B77" s="321"/>
      <c r="C77" s="326" t="s">
        <v>628</v>
      </c>
      <c r="D77" s="326"/>
      <c r="E77" s="326"/>
      <c r="F77" s="327" t="s">
        <v>629</v>
      </c>
      <c r="G77" s="328"/>
      <c r="H77" s="326"/>
      <c r="I77" s="326"/>
      <c r="J77" s="326" t="s">
        <v>630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55</v>
      </c>
      <c r="D79" s="331"/>
      <c r="E79" s="331"/>
      <c r="F79" s="332" t="s">
        <v>631</v>
      </c>
      <c r="G79" s="333"/>
      <c r="H79" s="309" t="s">
        <v>632</v>
      </c>
      <c r="I79" s="309" t="s">
        <v>633</v>
      </c>
      <c r="J79" s="309">
        <v>20</v>
      </c>
      <c r="K79" s="323"/>
    </row>
    <row r="80" s="1" customFormat="1" ht="15" customHeight="1">
      <c r="B80" s="321"/>
      <c r="C80" s="309" t="s">
        <v>634</v>
      </c>
      <c r="D80" s="309"/>
      <c r="E80" s="309"/>
      <c r="F80" s="332" t="s">
        <v>631</v>
      </c>
      <c r="G80" s="333"/>
      <c r="H80" s="309" t="s">
        <v>635</v>
      </c>
      <c r="I80" s="309" t="s">
        <v>633</v>
      </c>
      <c r="J80" s="309">
        <v>120</v>
      </c>
      <c r="K80" s="323"/>
    </row>
    <row r="81" s="1" customFormat="1" ht="15" customHeight="1">
      <c r="B81" s="334"/>
      <c r="C81" s="309" t="s">
        <v>636</v>
      </c>
      <c r="D81" s="309"/>
      <c r="E81" s="309"/>
      <c r="F81" s="332" t="s">
        <v>637</v>
      </c>
      <c r="G81" s="333"/>
      <c r="H81" s="309" t="s">
        <v>638</v>
      </c>
      <c r="I81" s="309" t="s">
        <v>633</v>
      </c>
      <c r="J81" s="309">
        <v>50</v>
      </c>
      <c r="K81" s="323"/>
    </row>
    <row r="82" s="1" customFormat="1" ht="15" customHeight="1">
      <c r="B82" s="334"/>
      <c r="C82" s="309" t="s">
        <v>639</v>
      </c>
      <c r="D82" s="309"/>
      <c r="E82" s="309"/>
      <c r="F82" s="332" t="s">
        <v>631</v>
      </c>
      <c r="G82" s="333"/>
      <c r="H82" s="309" t="s">
        <v>640</v>
      </c>
      <c r="I82" s="309" t="s">
        <v>641</v>
      </c>
      <c r="J82" s="309"/>
      <c r="K82" s="323"/>
    </row>
    <row r="83" s="1" customFormat="1" ht="15" customHeight="1">
      <c r="B83" s="334"/>
      <c r="C83" s="335" t="s">
        <v>642</v>
      </c>
      <c r="D83" s="335"/>
      <c r="E83" s="335"/>
      <c r="F83" s="336" t="s">
        <v>637</v>
      </c>
      <c r="G83" s="335"/>
      <c r="H83" s="335" t="s">
        <v>643</v>
      </c>
      <c r="I83" s="335" t="s">
        <v>633</v>
      </c>
      <c r="J83" s="335">
        <v>15</v>
      </c>
      <c r="K83" s="323"/>
    </row>
    <row r="84" s="1" customFormat="1" ht="15" customHeight="1">
      <c r="B84" s="334"/>
      <c r="C84" s="335" t="s">
        <v>644</v>
      </c>
      <c r="D84" s="335"/>
      <c r="E84" s="335"/>
      <c r="F84" s="336" t="s">
        <v>637</v>
      </c>
      <c r="G84" s="335"/>
      <c r="H84" s="335" t="s">
        <v>645</v>
      </c>
      <c r="I84" s="335" t="s">
        <v>633</v>
      </c>
      <c r="J84" s="335">
        <v>15</v>
      </c>
      <c r="K84" s="323"/>
    </row>
    <row r="85" s="1" customFormat="1" ht="15" customHeight="1">
      <c r="B85" s="334"/>
      <c r="C85" s="335" t="s">
        <v>646</v>
      </c>
      <c r="D85" s="335"/>
      <c r="E85" s="335"/>
      <c r="F85" s="336" t="s">
        <v>637</v>
      </c>
      <c r="G85" s="335"/>
      <c r="H85" s="335" t="s">
        <v>647</v>
      </c>
      <c r="I85" s="335" t="s">
        <v>633</v>
      </c>
      <c r="J85" s="335">
        <v>20</v>
      </c>
      <c r="K85" s="323"/>
    </row>
    <row r="86" s="1" customFormat="1" ht="15" customHeight="1">
      <c r="B86" s="334"/>
      <c r="C86" s="335" t="s">
        <v>648</v>
      </c>
      <c r="D86" s="335"/>
      <c r="E86" s="335"/>
      <c r="F86" s="336" t="s">
        <v>637</v>
      </c>
      <c r="G86" s="335"/>
      <c r="H86" s="335" t="s">
        <v>649</v>
      </c>
      <c r="I86" s="335" t="s">
        <v>633</v>
      </c>
      <c r="J86" s="335">
        <v>20</v>
      </c>
      <c r="K86" s="323"/>
    </row>
    <row r="87" s="1" customFormat="1" ht="15" customHeight="1">
      <c r="B87" s="334"/>
      <c r="C87" s="309" t="s">
        <v>650</v>
      </c>
      <c r="D87" s="309"/>
      <c r="E87" s="309"/>
      <c r="F87" s="332" t="s">
        <v>637</v>
      </c>
      <c r="G87" s="333"/>
      <c r="H87" s="309" t="s">
        <v>651</v>
      </c>
      <c r="I87" s="309" t="s">
        <v>633</v>
      </c>
      <c r="J87" s="309">
        <v>50</v>
      </c>
      <c r="K87" s="323"/>
    </row>
    <row r="88" s="1" customFormat="1" ht="15" customHeight="1">
      <c r="B88" s="334"/>
      <c r="C88" s="309" t="s">
        <v>652</v>
      </c>
      <c r="D88" s="309"/>
      <c r="E88" s="309"/>
      <c r="F88" s="332" t="s">
        <v>637</v>
      </c>
      <c r="G88" s="333"/>
      <c r="H88" s="309" t="s">
        <v>653</v>
      </c>
      <c r="I88" s="309" t="s">
        <v>633</v>
      </c>
      <c r="J88" s="309">
        <v>20</v>
      </c>
      <c r="K88" s="323"/>
    </row>
    <row r="89" s="1" customFormat="1" ht="15" customHeight="1">
      <c r="B89" s="334"/>
      <c r="C89" s="309" t="s">
        <v>654</v>
      </c>
      <c r="D89" s="309"/>
      <c r="E89" s="309"/>
      <c r="F89" s="332" t="s">
        <v>637</v>
      </c>
      <c r="G89" s="333"/>
      <c r="H89" s="309" t="s">
        <v>655</v>
      </c>
      <c r="I89" s="309" t="s">
        <v>633</v>
      </c>
      <c r="J89" s="309">
        <v>20</v>
      </c>
      <c r="K89" s="323"/>
    </row>
    <row r="90" s="1" customFormat="1" ht="15" customHeight="1">
      <c r="B90" s="334"/>
      <c r="C90" s="309" t="s">
        <v>656</v>
      </c>
      <c r="D90" s="309"/>
      <c r="E90" s="309"/>
      <c r="F90" s="332" t="s">
        <v>637</v>
      </c>
      <c r="G90" s="333"/>
      <c r="H90" s="309" t="s">
        <v>657</v>
      </c>
      <c r="I90" s="309" t="s">
        <v>633</v>
      </c>
      <c r="J90" s="309">
        <v>50</v>
      </c>
      <c r="K90" s="323"/>
    </row>
    <row r="91" s="1" customFormat="1" ht="15" customHeight="1">
      <c r="B91" s="334"/>
      <c r="C91" s="309" t="s">
        <v>658</v>
      </c>
      <c r="D91" s="309"/>
      <c r="E91" s="309"/>
      <c r="F91" s="332" t="s">
        <v>637</v>
      </c>
      <c r="G91" s="333"/>
      <c r="H91" s="309" t="s">
        <v>658</v>
      </c>
      <c r="I91" s="309" t="s">
        <v>633</v>
      </c>
      <c r="J91" s="309">
        <v>50</v>
      </c>
      <c r="K91" s="323"/>
    </row>
    <row r="92" s="1" customFormat="1" ht="15" customHeight="1">
      <c r="B92" s="334"/>
      <c r="C92" s="309" t="s">
        <v>659</v>
      </c>
      <c r="D92" s="309"/>
      <c r="E92" s="309"/>
      <c r="F92" s="332" t="s">
        <v>637</v>
      </c>
      <c r="G92" s="333"/>
      <c r="H92" s="309" t="s">
        <v>660</v>
      </c>
      <c r="I92" s="309" t="s">
        <v>633</v>
      </c>
      <c r="J92" s="309">
        <v>255</v>
      </c>
      <c r="K92" s="323"/>
    </row>
    <row r="93" s="1" customFormat="1" ht="15" customHeight="1">
      <c r="B93" s="334"/>
      <c r="C93" s="309" t="s">
        <v>661</v>
      </c>
      <c r="D93" s="309"/>
      <c r="E93" s="309"/>
      <c r="F93" s="332" t="s">
        <v>631</v>
      </c>
      <c r="G93" s="333"/>
      <c r="H93" s="309" t="s">
        <v>662</v>
      </c>
      <c r="I93" s="309" t="s">
        <v>663</v>
      </c>
      <c r="J93" s="309"/>
      <c r="K93" s="323"/>
    </row>
    <row r="94" s="1" customFormat="1" ht="15" customHeight="1">
      <c r="B94" s="334"/>
      <c r="C94" s="309" t="s">
        <v>664</v>
      </c>
      <c r="D94" s="309"/>
      <c r="E94" s="309"/>
      <c r="F94" s="332" t="s">
        <v>631</v>
      </c>
      <c r="G94" s="333"/>
      <c r="H94" s="309" t="s">
        <v>665</v>
      </c>
      <c r="I94" s="309" t="s">
        <v>666</v>
      </c>
      <c r="J94" s="309"/>
      <c r="K94" s="323"/>
    </row>
    <row r="95" s="1" customFormat="1" ht="15" customHeight="1">
      <c r="B95" s="334"/>
      <c r="C95" s="309" t="s">
        <v>667</v>
      </c>
      <c r="D95" s="309"/>
      <c r="E95" s="309"/>
      <c r="F95" s="332" t="s">
        <v>631</v>
      </c>
      <c r="G95" s="333"/>
      <c r="H95" s="309" t="s">
        <v>667</v>
      </c>
      <c r="I95" s="309" t="s">
        <v>666</v>
      </c>
      <c r="J95" s="309"/>
      <c r="K95" s="323"/>
    </row>
    <row r="96" s="1" customFormat="1" ht="15" customHeight="1">
      <c r="B96" s="334"/>
      <c r="C96" s="309" t="s">
        <v>40</v>
      </c>
      <c r="D96" s="309"/>
      <c r="E96" s="309"/>
      <c r="F96" s="332" t="s">
        <v>631</v>
      </c>
      <c r="G96" s="333"/>
      <c r="H96" s="309" t="s">
        <v>668</v>
      </c>
      <c r="I96" s="309" t="s">
        <v>666</v>
      </c>
      <c r="J96" s="309"/>
      <c r="K96" s="323"/>
    </row>
    <row r="97" s="1" customFormat="1" ht="15" customHeight="1">
      <c r="B97" s="334"/>
      <c r="C97" s="309" t="s">
        <v>50</v>
      </c>
      <c r="D97" s="309"/>
      <c r="E97" s="309"/>
      <c r="F97" s="332" t="s">
        <v>631</v>
      </c>
      <c r="G97" s="333"/>
      <c r="H97" s="309" t="s">
        <v>669</v>
      </c>
      <c r="I97" s="309" t="s">
        <v>666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670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625</v>
      </c>
      <c r="D103" s="324"/>
      <c r="E103" s="324"/>
      <c r="F103" s="324" t="s">
        <v>626</v>
      </c>
      <c r="G103" s="325"/>
      <c r="H103" s="324" t="s">
        <v>56</v>
      </c>
      <c r="I103" s="324" t="s">
        <v>59</v>
      </c>
      <c r="J103" s="324" t="s">
        <v>627</v>
      </c>
      <c r="K103" s="323"/>
    </row>
    <row r="104" s="1" customFormat="1" ht="17.25" customHeight="1">
      <c r="B104" s="321"/>
      <c r="C104" s="326" t="s">
        <v>628</v>
      </c>
      <c r="D104" s="326"/>
      <c r="E104" s="326"/>
      <c r="F104" s="327" t="s">
        <v>629</v>
      </c>
      <c r="G104" s="328"/>
      <c r="H104" s="326"/>
      <c r="I104" s="326"/>
      <c r="J104" s="326" t="s">
        <v>630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55</v>
      </c>
      <c r="D106" s="331"/>
      <c r="E106" s="331"/>
      <c r="F106" s="332" t="s">
        <v>631</v>
      </c>
      <c r="G106" s="309"/>
      <c r="H106" s="309" t="s">
        <v>671</v>
      </c>
      <c r="I106" s="309" t="s">
        <v>633</v>
      </c>
      <c r="J106" s="309">
        <v>20</v>
      </c>
      <c r="K106" s="323"/>
    </row>
    <row r="107" s="1" customFormat="1" ht="15" customHeight="1">
      <c r="B107" s="321"/>
      <c r="C107" s="309" t="s">
        <v>634</v>
      </c>
      <c r="D107" s="309"/>
      <c r="E107" s="309"/>
      <c r="F107" s="332" t="s">
        <v>631</v>
      </c>
      <c r="G107" s="309"/>
      <c r="H107" s="309" t="s">
        <v>671</v>
      </c>
      <c r="I107" s="309" t="s">
        <v>633</v>
      </c>
      <c r="J107" s="309">
        <v>120</v>
      </c>
      <c r="K107" s="323"/>
    </row>
    <row r="108" s="1" customFormat="1" ht="15" customHeight="1">
      <c r="B108" s="334"/>
      <c r="C108" s="309" t="s">
        <v>636</v>
      </c>
      <c r="D108" s="309"/>
      <c r="E108" s="309"/>
      <c r="F108" s="332" t="s">
        <v>637</v>
      </c>
      <c r="G108" s="309"/>
      <c r="H108" s="309" t="s">
        <v>671</v>
      </c>
      <c r="I108" s="309" t="s">
        <v>633</v>
      </c>
      <c r="J108" s="309">
        <v>50</v>
      </c>
      <c r="K108" s="323"/>
    </row>
    <row r="109" s="1" customFormat="1" ht="15" customHeight="1">
      <c r="B109" s="334"/>
      <c r="C109" s="309" t="s">
        <v>639</v>
      </c>
      <c r="D109" s="309"/>
      <c r="E109" s="309"/>
      <c r="F109" s="332" t="s">
        <v>631</v>
      </c>
      <c r="G109" s="309"/>
      <c r="H109" s="309" t="s">
        <v>671</v>
      </c>
      <c r="I109" s="309" t="s">
        <v>641</v>
      </c>
      <c r="J109" s="309"/>
      <c r="K109" s="323"/>
    </row>
    <row r="110" s="1" customFormat="1" ht="15" customHeight="1">
      <c r="B110" s="334"/>
      <c r="C110" s="309" t="s">
        <v>650</v>
      </c>
      <c r="D110" s="309"/>
      <c r="E110" s="309"/>
      <c r="F110" s="332" t="s">
        <v>637</v>
      </c>
      <c r="G110" s="309"/>
      <c r="H110" s="309" t="s">
        <v>671</v>
      </c>
      <c r="I110" s="309" t="s">
        <v>633</v>
      </c>
      <c r="J110" s="309">
        <v>50</v>
      </c>
      <c r="K110" s="323"/>
    </row>
    <row r="111" s="1" customFormat="1" ht="15" customHeight="1">
      <c r="B111" s="334"/>
      <c r="C111" s="309" t="s">
        <v>658</v>
      </c>
      <c r="D111" s="309"/>
      <c r="E111" s="309"/>
      <c r="F111" s="332" t="s">
        <v>637</v>
      </c>
      <c r="G111" s="309"/>
      <c r="H111" s="309" t="s">
        <v>671</v>
      </c>
      <c r="I111" s="309" t="s">
        <v>633</v>
      </c>
      <c r="J111" s="309">
        <v>50</v>
      </c>
      <c r="K111" s="323"/>
    </row>
    <row r="112" s="1" customFormat="1" ht="15" customHeight="1">
      <c r="B112" s="334"/>
      <c r="C112" s="309" t="s">
        <v>656</v>
      </c>
      <c r="D112" s="309"/>
      <c r="E112" s="309"/>
      <c r="F112" s="332" t="s">
        <v>637</v>
      </c>
      <c r="G112" s="309"/>
      <c r="H112" s="309" t="s">
        <v>671</v>
      </c>
      <c r="I112" s="309" t="s">
        <v>633</v>
      </c>
      <c r="J112" s="309">
        <v>50</v>
      </c>
      <c r="K112" s="323"/>
    </row>
    <row r="113" s="1" customFormat="1" ht="15" customHeight="1">
      <c r="B113" s="334"/>
      <c r="C113" s="309" t="s">
        <v>55</v>
      </c>
      <c r="D113" s="309"/>
      <c r="E113" s="309"/>
      <c r="F113" s="332" t="s">
        <v>631</v>
      </c>
      <c r="G113" s="309"/>
      <c r="H113" s="309" t="s">
        <v>672</v>
      </c>
      <c r="I113" s="309" t="s">
        <v>633</v>
      </c>
      <c r="J113" s="309">
        <v>20</v>
      </c>
      <c r="K113" s="323"/>
    </row>
    <row r="114" s="1" customFormat="1" ht="15" customHeight="1">
      <c r="B114" s="334"/>
      <c r="C114" s="309" t="s">
        <v>673</v>
      </c>
      <c r="D114" s="309"/>
      <c r="E114" s="309"/>
      <c r="F114" s="332" t="s">
        <v>631</v>
      </c>
      <c r="G114" s="309"/>
      <c r="H114" s="309" t="s">
        <v>674</v>
      </c>
      <c r="I114" s="309" t="s">
        <v>633</v>
      </c>
      <c r="J114" s="309">
        <v>120</v>
      </c>
      <c r="K114" s="323"/>
    </row>
    <row r="115" s="1" customFormat="1" ht="15" customHeight="1">
      <c r="B115" s="334"/>
      <c r="C115" s="309" t="s">
        <v>40</v>
      </c>
      <c r="D115" s="309"/>
      <c r="E115" s="309"/>
      <c r="F115" s="332" t="s">
        <v>631</v>
      </c>
      <c r="G115" s="309"/>
      <c r="H115" s="309" t="s">
        <v>675</v>
      </c>
      <c r="I115" s="309" t="s">
        <v>666</v>
      </c>
      <c r="J115" s="309"/>
      <c r="K115" s="323"/>
    </row>
    <row r="116" s="1" customFormat="1" ht="15" customHeight="1">
      <c r="B116" s="334"/>
      <c r="C116" s="309" t="s">
        <v>50</v>
      </c>
      <c r="D116" s="309"/>
      <c r="E116" s="309"/>
      <c r="F116" s="332" t="s">
        <v>631</v>
      </c>
      <c r="G116" s="309"/>
      <c r="H116" s="309" t="s">
        <v>676</v>
      </c>
      <c r="I116" s="309" t="s">
        <v>666</v>
      </c>
      <c r="J116" s="309"/>
      <c r="K116" s="323"/>
    </row>
    <row r="117" s="1" customFormat="1" ht="15" customHeight="1">
      <c r="B117" s="334"/>
      <c r="C117" s="309" t="s">
        <v>59</v>
      </c>
      <c r="D117" s="309"/>
      <c r="E117" s="309"/>
      <c r="F117" s="332" t="s">
        <v>631</v>
      </c>
      <c r="G117" s="309"/>
      <c r="H117" s="309" t="s">
        <v>677</v>
      </c>
      <c r="I117" s="309" t="s">
        <v>678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679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625</v>
      </c>
      <c r="D123" s="324"/>
      <c r="E123" s="324"/>
      <c r="F123" s="324" t="s">
        <v>626</v>
      </c>
      <c r="G123" s="325"/>
      <c r="H123" s="324" t="s">
        <v>56</v>
      </c>
      <c r="I123" s="324" t="s">
        <v>59</v>
      </c>
      <c r="J123" s="324" t="s">
        <v>627</v>
      </c>
      <c r="K123" s="353"/>
    </row>
    <row r="124" s="1" customFormat="1" ht="17.25" customHeight="1">
      <c r="B124" s="352"/>
      <c r="C124" s="326" t="s">
        <v>628</v>
      </c>
      <c r="D124" s="326"/>
      <c r="E124" s="326"/>
      <c r="F124" s="327" t="s">
        <v>629</v>
      </c>
      <c r="G124" s="328"/>
      <c r="H124" s="326"/>
      <c r="I124" s="326"/>
      <c r="J124" s="326" t="s">
        <v>630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634</v>
      </c>
      <c r="D126" s="331"/>
      <c r="E126" s="331"/>
      <c r="F126" s="332" t="s">
        <v>631</v>
      </c>
      <c r="G126" s="309"/>
      <c r="H126" s="309" t="s">
        <v>671</v>
      </c>
      <c r="I126" s="309" t="s">
        <v>633</v>
      </c>
      <c r="J126" s="309">
        <v>120</v>
      </c>
      <c r="K126" s="357"/>
    </row>
    <row r="127" s="1" customFormat="1" ht="15" customHeight="1">
      <c r="B127" s="354"/>
      <c r="C127" s="309" t="s">
        <v>680</v>
      </c>
      <c r="D127" s="309"/>
      <c r="E127" s="309"/>
      <c r="F127" s="332" t="s">
        <v>631</v>
      </c>
      <c r="G127" s="309"/>
      <c r="H127" s="309" t="s">
        <v>681</v>
      </c>
      <c r="I127" s="309" t="s">
        <v>633</v>
      </c>
      <c r="J127" s="309" t="s">
        <v>682</v>
      </c>
      <c r="K127" s="357"/>
    </row>
    <row r="128" s="1" customFormat="1" ht="15" customHeight="1">
      <c r="B128" s="354"/>
      <c r="C128" s="309" t="s">
        <v>85</v>
      </c>
      <c r="D128" s="309"/>
      <c r="E128" s="309"/>
      <c r="F128" s="332" t="s">
        <v>631</v>
      </c>
      <c r="G128" s="309"/>
      <c r="H128" s="309" t="s">
        <v>683</v>
      </c>
      <c r="I128" s="309" t="s">
        <v>633</v>
      </c>
      <c r="J128" s="309" t="s">
        <v>682</v>
      </c>
      <c r="K128" s="357"/>
    </row>
    <row r="129" s="1" customFormat="1" ht="15" customHeight="1">
      <c r="B129" s="354"/>
      <c r="C129" s="309" t="s">
        <v>642</v>
      </c>
      <c r="D129" s="309"/>
      <c r="E129" s="309"/>
      <c r="F129" s="332" t="s">
        <v>637</v>
      </c>
      <c r="G129" s="309"/>
      <c r="H129" s="309" t="s">
        <v>643</v>
      </c>
      <c r="I129" s="309" t="s">
        <v>633</v>
      </c>
      <c r="J129" s="309">
        <v>15</v>
      </c>
      <c r="K129" s="357"/>
    </row>
    <row r="130" s="1" customFormat="1" ht="15" customHeight="1">
      <c r="B130" s="354"/>
      <c r="C130" s="335" t="s">
        <v>644</v>
      </c>
      <c r="D130" s="335"/>
      <c r="E130" s="335"/>
      <c r="F130" s="336" t="s">
        <v>637</v>
      </c>
      <c r="G130" s="335"/>
      <c r="H130" s="335" t="s">
        <v>645</v>
      </c>
      <c r="I130" s="335" t="s">
        <v>633</v>
      </c>
      <c r="J130" s="335">
        <v>15</v>
      </c>
      <c r="K130" s="357"/>
    </row>
    <row r="131" s="1" customFormat="1" ht="15" customHeight="1">
      <c r="B131" s="354"/>
      <c r="C131" s="335" t="s">
        <v>646</v>
      </c>
      <c r="D131" s="335"/>
      <c r="E131" s="335"/>
      <c r="F131" s="336" t="s">
        <v>637</v>
      </c>
      <c r="G131" s="335"/>
      <c r="H131" s="335" t="s">
        <v>647</v>
      </c>
      <c r="I131" s="335" t="s">
        <v>633</v>
      </c>
      <c r="J131" s="335">
        <v>20</v>
      </c>
      <c r="K131" s="357"/>
    </row>
    <row r="132" s="1" customFormat="1" ht="15" customHeight="1">
      <c r="B132" s="354"/>
      <c r="C132" s="335" t="s">
        <v>648</v>
      </c>
      <c r="D132" s="335"/>
      <c r="E132" s="335"/>
      <c r="F132" s="336" t="s">
        <v>637</v>
      </c>
      <c r="G132" s="335"/>
      <c r="H132" s="335" t="s">
        <v>649</v>
      </c>
      <c r="I132" s="335" t="s">
        <v>633</v>
      </c>
      <c r="J132" s="335">
        <v>20</v>
      </c>
      <c r="K132" s="357"/>
    </row>
    <row r="133" s="1" customFormat="1" ht="15" customHeight="1">
      <c r="B133" s="354"/>
      <c r="C133" s="309" t="s">
        <v>636</v>
      </c>
      <c r="D133" s="309"/>
      <c r="E133" s="309"/>
      <c r="F133" s="332" t="s">
        <v>637</v>
      </c>
      <c r="G133" s="309"/>
      <c r="H133" s="309" t="s">
        <v>671</v>
      </c>
      <c r="I133" s="309" t="s">
        <v>633</v>
      </c>
      <c r="J133" s="309">
        <v>50</v>
      </c>
      <c r="K133" s="357"/>
    </row>
    <row r="134" s="1" customFormat="1" ht="15" customHeight="1">
      <c r="B134" s="354"/>
      <c r="C134" s="309" t="s">
        <v>650</v>
      </c>
      <c r="D134" s="309"/>
      <c r="E134" s="309"/>
      <c r="F134" s="332" t="s">
        <v>637</v>
      </c>
      <c r="G134" s="309"/>
      <c r="H134" s="309" t="s">
        <v>671</v>
      </c>
      <c r="I134" s="309" t="s">
        <v>633</v>
      </c>
      <c r="J134" s="309">
        <v>50</v>
      </c>
      <c r="K134" s="357"/>
    </row>
    <row r="135" s="1" customFormat="1" ht="15" customHeight="1">
      <c r="B135" s="354"/>
      <c r="C135" s="309" t="s">
        <v>656</v>
      </c>
      <c r="D135" s="309"/>
      <c r="E135" s="309"/>
      <c r="F135" s="332" t="s">
        <v>637</v>
      </c>
      <c r="G135" s="309"/>
      <c r="H135" s="309" t="s">
        <v>671</v>
      </c>
      <c r="I135" s="309" t="s">
        <v>633</v>
      </c>
      <c r="J135" s="309">
        <v>50</v>
      </c>
      <c r="K135" s="357"/>
    </row>
    <row r="136" s="1" customFormat="1" ht="15" customHeight="1">
      <c r="B136" s="354"/>
      <c r="C136" s="309" t="s">
        <v>658</v>
      </c>
      <c r="D136" s="309"/>
      <c r="E136" s="309"/>
      <c r="F136" s="332" t="s">
        <v>637</v>
      </c>
      <c r="G136" s="309"/>
      <c r="H136" s="309" t="s">
        <v>671</v>
      </c>
      <c r="I136" s="309" t="s">
        <v>633</v>
      </c>
      <c r="J136" s="309">
        <v>50</v>
      </c>
      <c r="K136" s="357"/>
    </row>
    <row r="137" s="1" customFormat="1" ht="15" customHeight="1">
      <c r="B137" s="354"/>
      <c r="C137" s="309" t="s">
        <v>659</v>
      </c>
      <c r="D137" s="309"/>
      <c r="E137" s="309"/>
      <c r="F137" s="332" t="s">
        <v>637</v>
      </c>
      <c r="G137" s="309"/>
      <c r="H137" s="309" t="s">
        <v>684</v>
      </c>
      <c r="I137" s="309" t="s">
        <v>633</v>
      </c>
      <c r="J137" s="309">
        <v>255</v>
      </c>
      <c r="K137" s="357"/>
    </row>
    <row r="138" s="1" customFormat="1" ht="15" customHeight="1">
      <c r="B138" s="354"/>
      <c r="C138" s="309" t="s">
        <v>661</v>
      </c>
      <c r="D138" s="309"/>
      <c r="E138" s="309"/>
      <c r="F138" s="332" t="s">
        <v>631</v>
      </c>
      <c r="G138" s="309"/>
      <c r="H138" s="309" t="s">
        <v>685</v>
      </c>
      <c r="I138" s="309" t="s">
        <v>663</v>
      </c>
      <c r="J138" s="309"/>
      <c r="K138" s="357"/>
    </row>
    <row r="139" s="1" customFormat="1" ht="15" customHeight="1">
      <c r="B139" s="354"/>
      <c r="C139" s="309" t="s">
        <v>664</v>
      </c>
      <c r="D139" s="309"/>
      <c r="E139" s="309"/>
      <c r="F139" s="332" t="s">
        <v>631</v>
      </c>
      <c r="G139" s="309"/>
      <c r="H139" s="309" t="s">
        <v>686</v>
      </c>
      <c r="I139" s="309" t="s">
        <v>666</v>
      </c>
      <c r="J139" s="309"/>
      <c r="K139" s="357"/>
    </row>
    <row r="140" s="1" customFormat="1" ht="15" customHeight="1">
      <c r="B140" s="354"/>
      <c r="C140" s="309" t="s">
        <v>667</v>
      </c>
      <c r="D140" s="309"/>
      <c r="E140" s="309"/>
      <c r="F140" s="332" t="s">
        <v>631</v>
      </c>
      <c r="G140" s="309"/>
      <c r="H140" s="309" t="s">
        <v>667</v>
      </c>
      <c r="I140" s="309" t="s">
        <v>666</v>
      </c>
      <c r="J140" s="309"/>
      <c r="K140" s="357"/>
    </row>
    <row r="141" s="1" customFormat="1" ht="15" customHeight="1">
      <c r="B141" s="354"/>
      <c r="C141" s="309" t="s">
        <v>40</v>
      </c>
      <c r="D141" s="309"/>
      <c r="E141" s="309"/>
      <c r="F141" s="332" t="s">
        <v>631</v>
      </c>
      <c r="G141" s="309"/>
      <c r="H141" s="309" t="s">
        <v>687</v>
      </c>
      <c r="I141" s="309" t="s">
        <v>666</v>
      </c>
      <c r="J141" s="309"/>
      <c r="K141" s="357"/>
    </row>
    <row r="142" s="1" customFormat="1" ht="15" customHeight="1">
      <c r="B142" s="354"/>
      <c r="C142" s="309" t="s">
        <v>688</v>
      </c>
      <c r="D142" s="309"/>
      <c r="E142" s="309"/>
      <c r="F142" s="332" t="s">
        <v>631</v>
      </c>
      <c r="G142" s="309"/>
      <c r="H142" s="309" t="s">
        <v>689</v>
      </c>
      <c r="I142" s="309" t="s">
        <v>666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690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625</v>
      </c>
      <c r="D148" s="324"/>
      <c r="E148" s="324"/>
      <c r="F148" s="324" t="s">
        <v>626</v>
      </c>
      <c r="G148" s="325"/>
      <c r="H148" s="324" t="s">
        <v>56</v>
      </c>
      <c r="I148" s="324" t="s">
        <v>59</v>
      </c>
      <c r="J148" s="324" t="s">
        <v>627</v>
      </c>
      <c r="K148" s="323"/>
    </row>
    <row r="149" s="1" customFormat="1" ht="17.25" customHeight="1">
      <c r="B149" s="321"/>
      <c r="C149" s="326" t="s">
        <v>628</v>
      </c>
      <c r="D149" s="326"/>
      <c r="E149" s="326"/>
      <c r="F149" s="327" t="s">
        <v>629</v>
      </c>
      <c r="G149" s="328"/>
      <c r="H149" s="326"/>
      <c r="I149" s="326"/>
      <c r="J149" s="326" t="s">
        <v>630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634</v>
      </c>
      <c r="D151" s="309"/>
      <c r="E151" s="309"/>
      <c r="F151" s="362" t="s">
        <v>631</v>
      </c>
      <c r="G151" s="309"/>
      <c r="H151" s="361" t="s">
        <v>671</v>
      </c>
      <c r="I151" s="361" t="s">
        <v>633</v>
      </c>
      <c r="J151" s="361">
        <v>120</v>
      </c>
      <c r="K151" s="357"/>
    </row>
    <row r="152" s="1" customFormat="1" ht="15" customHeight="1">
      <c r="B152" s="334"/>
      <c r="C152" s="361" t="s">
        <v>680</v>
      </c>
      <c r="D152" s="309"/>
      <c r="E152" s="309"/>
      <c r="F152" s="362" t="s">
        <v>631</v>
      </c>
      <c r="G152" s="309"/>
      <c r="H152" s="361" t="s">
        <v>691</v>
      </c>
      <c r="I152" s="361" t="s">
        <v>633</v>
      </c>
      <c r="J152" s="361" t="s">
        <v>682</v>
      </c>
      <c r="K152" s="357"/>
    </row>
    <row r="153" s="1" customFormat="1" ht="15" customHeight="1">
      <c r="B153" s="334"/>
      <c r="C153" s="361" t="s">
        <v>85</v>
      </c>
      <c r="D153" s="309"/>
      <c r="E153" s="309"/>
      <c r="F153" s="362" t="s">
        <v>631</v>
      </c>
      <c r="G153" s="309"/>
      <c r="H153" s="361" t="s">
        <v>692</v>
      </c>
      <c r="I153" s="361" t="s">
        <v>633</v>
      </c>
      <c r="J153" s="361" t="s">
        <v>682</v>
      </c>
      <c r="K153" s="357"/>
    </row>
    <row r="154" s="1" customFormat="1" ht="15" customHeight="1">
      <c r="B154" s="334"/>
      <c r="C154" s="361" t="s">
        <v>636</v>
      </c>
      <c r="D154" s="309"/>
      <c r="E154" s="309"/>
      <c r="F154" s="362" t="s">
        <v>637</v>
      </c>
      <c r="G154" s="309"/>
      <c r="H154" s="361" t="s">
        <v>671</v>
      </c>
      <c r="I154" s="361" t="s">
        <v>633</v>
      </c>
      <c r="J154" s="361">
        <v>50</v>
      </c>
      <c r="K154" s="357"/>
    </row>
    <row r="155" s="1" customFormat="1" ht="15" customHeight="1">
      <c r="B155" s="334"/>
      <c r="C155" s="361" t="s">
        <v>639</v>
      </c>
      <c r="D155" s="309"/>
      <c r="E155" s="309"/>
      <c r="F155" s="362" t="s">
        <v>631</v>
      </c>
      <c r="G155" s="309"/>
      <c r="H155" s="361" t="s">
        <v>671</v>
      </c>
      <c r="I155" s="361" t="s">
        <v>641</v>
      </c>
      <c r="J155" s="361"/>
      <c r="K155" s="357"/>
    </row>
    <row r="156" s="1" customFormat="1" ht="15" customHeight="1">
      <c r="B156" s="334"/>
      <c r="C156" s="361" t="s">
        <v>650</v>
      </c>
      <c r="D156" s="309"/>
      <c r="E156" s="309"/>
      <c r="F156" s="362" t="s">
        <v>637</v>
      </c>
      <c r="G156" s="309"/>
      <c r="H156" s="361" t="s">
        <v>671</v>
      </c>
      <c r="I156" s="361" t="s">
        <v>633</v>
      </c>
      <c r="J156" s="361">
        <v>50</v>
      </c>
      <c r="K156" s="357"/>
    </row>
    <row r="157" s="1" customFormat="1" ht="15" customHeight="1">
      <c r="B157" s="334"/>
      <c r="C157" s="361" t="s">
        <v>658</v>
      </c>
      <c r="D157" s="309"/>
      <c r="E157" s="309"/>
      <c r="F157" s="362" t="s">
        <v>637</v>
      </c>
      <c r="G157" s="309"/>
      <c r="H157" s="361" t="s">
        <v>671</v>
      </c>
      <c r="I157" s="361" t="s">
        <v>633</v>
      </c>
      <c r="J157" s="361">
        <v>50</v>
      </c>
      <c r="K157" s="357"/>
    </row>
    <row r="158" s="1" customFormat="1" ht="15" customHeight="1">
      <c r="B158" s="334"/>
      <c r="C158" s="361" t="s">
        <v>656</v>
      </c>
      <c r="D158" s="309"/>
      <c r="E158" s="309"/>
      <c r="F158" s="362" t="s">
        <v>637</v>
      </c>
      <c r="G158" s="309"/>
      <c r="H158" s="361" t="s">
        <v>671</v>
      </c>
      <c r="I158" s="361" t="s">
        <v>633</v>
      </c>
      <c r="J158" s="361">
        <v>50</v>
      </c>
      <c r="K158" s="357"/>
    </row>
    <row r="159" s="1" customFormat="1" ht="15" customHeight="1">
      <c r="B159" s="334"/>
      <c r="C159" s="361" t="s">
        <v>112</v>
      </c>
      <c r="D159" s="309"/>
      <c r="E159" s="309"/>
      <c r="F159" s="362" t="s">
        <v>631</v>
      </c>
      <c r="G159" s="309"/>
      <c r="H159" s="361" t="s">
        <v>693</v>
      </c>
      <c r="I159" s="361" t="s">
        <v>633</v>
      </c>
      <c r="J159" s="361" t="s">
        <v>694</v>
      </c>
      <c r="K159" s="357"/>
    </row>
    <row r="160" s="1" customFormat="1" ht="15" customHeight="1">
      <c r="B160" s="334"/>
      <c r="C160" s="361" t="s">
        <v>695</v>
      </c>
      <c r="D160" s="309"/>
      <c r="E160" s="309"/>
      <c r="F160" s="362" t="s">
        <v>631</v>
      </c>
      <c r="G160" s="309"/>
      <c r="H160" s="361" t="s">
        <v>696</v>
      </c>
      <c r="I160" s="361" t="s">
        <v>666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697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625</v>
      </c>
      <c r="D166" s="324"/>
      <c r="E166" s="324"/>
      <c r="F166" s="324" t="s">
        <v>626</v>
      </c>
      <c r="G166" s="366"/>
      <c r="H166" s="367" t="s">
        <v>56</v>
      </c>
      <c r="I166" s="367" t="s">
        <v>59</v>
      </c>
      <c r="J166" s="324" t="s">
        <v>627</v>
      </c>
      <c r="K166" s="301"/>
    </row>
    <row r="167" s="1" customFormat="1" ht="17.25" customHeight="1">
      <c r="B167" s="302"/>
      <c r="C167" s="326" t="s">
        <v>628</v>
      </c>
      <c r="D167" s="326"/>
      <c r="E167" s="326"/>
      <c r="F167" s="327" t="s">
        <v>629</v>
      </c>
      <c r="G167" s="368"/>
      <c r="H167" s="369"/>
      <c r="I167" s="369"/>
      <c r="J167" s="326" t="s">
        <v>630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634</v>
      </c>
      <c r="D169" s="309"/>
      <c r="E169" s="309"/>
      <c r="F169" s="332" t="s">
        <v>631</v>
      </c>
      <c r="G169" s="309"/>
      <c r="H169" s="309" t="s">
        <v>671</v>
      </c>
      <c r="I169" s="309" t="s">
        <v>633</v>
      </c>
      <c r="J169" s="309">
        <v>120</v>
      </c>
      <c r="K169" s="357"/>
    </row>
    <row r="170" s="1" customFormat="1" ht="15" customHeight="1">
      <c r="B170" s="334"/>
      <c r="C170" s="309" t="s">
        <v>680</v>
      </c>
      <c r="D170" s="309"/>
      <c r="E170" s="309"/>
      <c r="F170" s="332" t="s">
        <v>631</v>
      </c>
      <c r="G170" s="309"/>
      <c r="H170" s="309" t="s">
        <v>681</v>
      </c>
      <c r="I170" s="309" t="s">
        <v>633</v>
      </c>
      <c r="J170" s="309" t="s">
        <v>682</v>
      </c>
      <c r="K170" s="357"/>
    </row>
    <row r="171" s="1" customFormat="1" ht="15" customHeight="1">
      <c r="B171" s="334"/>
      <c r="C171" s="309" t="s">
        <v>85</v>
      </c>
      <c r="D171" s="309"/>
      <c r="E171" s="309"/>
      <c r="F171" s="332" t="s">
        <v>631</v>
      </c>
      <c r="G171" s="309"/>
      <c r="H171" s="309" t="s">
        <v>698</v>
      </c>
      <c r="I171" s="309" t="s">
        <v>633</v>
      </c>
      <c r="J171" s="309" t="s">
        <v>682</v>
      </c>
      <c r="K171" s="357"/>
    </row>
    <row r="172" s="1" customFormat="1" ht="15" customHeight="1">
      <c r="B172" s="334"/>
      <c r="C172" s="309" t="s">
        <v>636</v>
      </c>
      <c r="D172" s="309"/>
      <c r="E172" s="309"/>
      <c r="F172" s="332" t="s">
        <v>637</v>
      </c>
      <c r="G172" s="309"/>
      <c r="H172" s="309" t="s">
        <v>698</v>
      </c>
      <c r="I172" s="309" t="s">
        <v>633</v>
      </c>
      <c r="J172" s="309">
        <v>50</v>
      </c>
      <c r="K172" s="357"/>
    </row>
    <row r="173" s="1" customFormat="1" ht="15" customHeight="1">
      <c r="B173" s="334"/>
      <c r="C173" s="309" t="s">
        <v>639</v>
      </c>
      <c r="D173" s="309"/>
      <c r="E173" s="309"/>
      <c r="F173" s="332" t="s">
        <v>631</v>
      </c>
      <c r="G173" s="309"/>
      <c r="H173" s="309" t="s">
        <v>698</v>
      </c>
      <c r="I173" s="309" t="s">
        <v>641</v>
      </c>
      <c r="J173" s="309"/>
      <c r="K173" s="357"/>
    </row>
    <row r="174" s="1" customFormat="1" ht="15" customHeight="1">
      <c r="B174" s="334"/>
      <c r="C174" s="309" t="s">
        <v>650</v>
      </c>
      <c r="D174" s="309"/>
      <c r="E174" s="309"/>
      <c r="F174" s="332" t="s">
        <v>637</v>
      </c>
      <c r="G174" s="309"/>
      <c r="H174" s="309" t="s">
        <v>698</v>
      </c>
      <c r="I174" s="309" t="s">
        <v>633</v>
      </c>
      <c r="J174" s="309">
        <v>50</v>
      </c>
      <c r="K174" s="357"/>
    </row>
    <row r="175" s="1" customFormat="1" ht="15" customHeight="1">
      <c r="B175" s="334"/>
      <c r="C175" s="309" t="s">
        <v>658</v>
      </c>
      <c r="D175" s="309"/>
      <c r="E175" s="309"/>
      <c r="F175" s="332" t="s">
        <v>637</v>
      </c>
      <c r="G175" s="309"/>
      <c r="H175" s="309" t="s">
        <v>698</v>
      </c>
      <c r="I175" s="309" t="s">
        <v>633</v>
      </c>
      <c r="J175" s="309">
        <v>50</v>
      </c>
      <c r="K175" s="357"/>
    </row>
    <row r="176" s="1" customFormat="1" ht="15" customHeight="1">
      <c r="B176" s="334"/>
      <c r="C176" s="309" t="s">
        <v>656</v>
      </c>
      <c r="D176" s="309"/>
      <c r="E176" s="309"/>
      <c r="F176" s="332" t="s">
        <v>637</v>
      </c>
      <c r="G176" s="309"/>
      <c r="H176" s="309" t="s">
        <v>698</v>
      </c>
      <c r="I176" s="309" t="s">
        <v>633</v>
      </c>
      <c r="J176" s="309">
        <v>50</v>
      </c>
      <c r="K176" s="357"/>
    </row>
    <row r="177" s="1" customFormat="1" ht="15" customHeight="1">
      <c r="B177" s="334"/>
      <c r="C177" s="309" t="s">
        <v>123</v>
      </c>
      <c r="D177" s="309"/>
      <c r="E177" s="309"/>
      <c r="F177" s="332" t="s">
        <v>631</v>
      </c>
      <c r="G177" s="309"/>
      <c r="H177" s="309" t="s">
        <v>699</v>
      </c>
      <c r="I177" s="309" t="s">
        <v>700</v>
      </c>
      <c r="J177" s="309"/>
      <c r="K177" s="357"/>
    </row>
    <row r="178" s="1" customFormat="1" ht="15" customHeight="1">
      <c r="B178" s="334"/>
      <c r="C178" s="309" t="s">
        <v>59</v>
      </c>
      <c r="D178" s="309"/>
      <c r="E178" s="309"/>
      <c r="F178" s="332" t="s">
        <v>631</v>
      </c>
      <c r="G178" s="309"/>
      <c r="H178" s="309" t="s">
        <v>701</v>
      </c>
      <c r="I178" s="309" t="s">
        <v>702</v>
      </c>
      <c r="J178" s="309">
        <v>1</v>
      </c>
      <c r="K178" s="357"/>
    </row>
    <row r="179" s="1" customFormat="1" ht="15" customHeight="1">
      <c r="B179" s="334"/>
      <c r="C179" s="309" t="s">
        <v>55</v>
      </c>
      <c r="D179" s="309"/>
      <c r="E179" s="309"/>
      <c r="F179" s="332" t="s">
        <v>631</v>
      </c>
      <c r="G179" s="309"/>
      <c r="H179" s="309" t="s">
        <v>703</v>
      </c>
      <c r="I179" s="309" t="s">
        <v>633</v>
      </c>
      <c r="J179" s="309">
        <v>20</v>
      </c>
      <c r="K179" s="357"/>
    </row>
    <row r="180" s="1" customFormat="1" ht="15" customHeight="1">
      <c r="B180" s="334"/>
      <c r="C180" s="309" t="s">
        <v>56</v>
      </c>
      <c r="D180" s="309"/>
      <c r="E180" s="309"/>
      <c r="F180" s="332" t="s">
        <v>631</v>
      </c>
      <c r="G180" s="309"/>
      <c r="H180" s="309" t="s">
        <v>704</v>
      </c>
      <c r="I180" s="309" t="s">
        <v>633</v>
      </c>
      <c r="J180" s="309">
        <v>255</v>
      </c>
      <c r="K180" s="357"/>
    </row>
    <row r="181" s="1" customFormat="1" ht="15" customHeight="1">
      <c r="B181" s="334"/>
      <c r="C181" s="309" t="s">
        <v>124</v>
      </c>
      <c r="D181" s="309"/>
      <c r="E181" s="309"/>
      <c r="F181" s="332" t="s">
        <v>631</v>
      </c>
      <c r="G181" s="309"/>
      <c r="H181" s="309" t="s">
        <v>595</v>
      </c>
      <c r="I181" s="309" t="s">
        <v>633</v>
      </c>
      <c r="J181" s="309">
        <v>10</v>
      </c>
      <c r="K181" s="357"/>
    </row>
    <row r="182" s="1" customFormat="1" ht="15" customHeight="1">
      <c r="B182" s="334"/>
      <c r="C182" s="309" t="s">
        <v>125</v>
      </c>
      <c r="D182" s="309"/>
      <c r="E182" s="309"/>
      <c r="F182" s="332" t="s">
        <v>631</v>
      </c>
      <c r="G182" s="309"/>
      <c r="H182" s="309" t="s">
        <v>705</v>
      </c>
      <c r="I182" s="309" t="s">
        <v>666</v>
      </c>
      <c r="J182" s="309"/>
      <c r="K182" s="357"/>
    </row>
    <row r="183" s="1" customFormat="1" ht="15" customHeight="1">
      <c r="B183" s="334"/>
      <c r="C183" s="309" t="s">
        <v>706</v>
      </c>
      <c r="D183" s="309"/>
      <c r="E183" s="309"/>
      <c r="F183" s="332" t="s">
        <v>631</v>
      </c>
      <c r="G183" s="309"/>
      <c r="H183" s="309" t="s">
        <v>707</v>
      </c>
      <c r="I183" s="309" t="s">
        <v>666</v>
      </c>
      <c r="J183" s="309"/>
      <c r="K183" s="357"/>
    </row>
    <row r="184" s="1" customFormat="1" ht="15" customHeight="1">
      <c r="B184" s="334"/>
      <c r="C184" s="309" t="s">
        <v>695</v>
      </c>
      <c r="D184" s="309"/>
      <c r="E184" s="309"/>
      <c r="F184" s="332" t="s">
        <v>631</v>
      </c>
      <c r="G184" s="309"/>
      <c r="H184" s="309" t="s">
        <v>708</v>
      </c>
      <c r="I184" s="309" t="s">
        <v>666</v>
      </c>
      <c r="J184" s="309"/>
      <c r="K184" s="357"/>
    </row>
    <row r="185" s="1" customFormat="1" ht="15" customHeight="1">
      <c r="B185" s="334"/>
      <c r="C185" s="309" t="s">
        <v>127</v>
      </c>
      <c r="D185" s="309"/>
      <c r="E185" s="309"/>
      <c r="F185" s="332" t="s">
        <v>637</v>
      </c>
      <c r="G185" s="309"/>
      <c r="H185" s="309" t="s">
        <v>709</v>
      </c>
      <c r="I185" s="309" t="s">
        <v>633</v>
      </c>
      <c r="J185" s="309">
        <v>50</v>
      </c>
      <c r="K185" s="357"/>
    </row>
    <row r="186" s="1" customFormat="1" ht="15" customHeight="1">
      <c r="B186" s="334"/>
      <c r="C186" s="309" t="s">
        <v>710</v>
      </c>
      <c r="D186" s="309"/>
      <c r="E186" s="309"/>
      <c r="F186" s="332" t="s">
        <v>637</v>
      </c>
      <c r="G186" s="309"/>
      <c r="H186" s="309" t="s">
        <v>711</v>
      </c>
      <c r="I186" s="309" t="s">
        <v>712</v>
      </c>
      <c r="J186" s="309"/>
      <c r="K186" s="357"/>
    </row>
    <row r="187" s="1" customFormat="1" ht="15" customHeight="1">
      <c r="B187" s="334"/>
      <c r="C187" s="309" t="s">
        <v>713</v>
      </c>
      <c r="D187" s="309"/>
      <c r="E187" s="309"/>
      <c r="F187" s="332" t="s">
        <v>637</v>
      </c>
      <c r="G187" s="309"/>
      <c r="H187" s="309" t="s">
        <v>714</v>
      </c>
      <c r="I187" s="309" t="s">
        <v>712</v>
      </c>
      <c r="J187" s="309"/>
      <c r="K187" s="357"/>
    </row>
    <row r="188" s="1" customFormat="1" ht="15" customHeight="1">
      <c r="B188" s="334"/>
      <c r="C188" s="309" t="s">
        <v>715</v>
      </c>
      <c r="D188" s="309"/>
      <c r="E188" s="309"/>
      <c r="F188" s="332" t="s">
        <v>637</v>
      </c>
      <c r="G188" s="309"/>
      <c r="H188" s="309" t="s">
        <v>716</v>
      </c>
      <c r="I188" s="309" t="s">
        <v>712</v>
      </c>
      <c r="J188" s="309"/>
      <c r="K188" s="357"/>
    </row>
    <row r="189" s="1" customFormat="1" ht="15" customHeight="1">
      <c r="B189" s="334"/>
      <c r="C189" s="370" t="s">
        <v>717</v>
      </c>
      <c r="D189" s="309"/>
      <c r="E189" s="309"/>
      <c r="F189" s="332" t="s">
        <v>637</v>
      </c>
      <c r="G189" s="309"/>
      <c r="H189" s="309" t="s">
        <v>718</v>
      </c>
      <c r="I189" s="309" t="s">
        <v>719</v>
      </c>
      <c r="J189" s="371" t="s">
        <v>720</v>
      </c>
      <c r="K189" s="357"/>
    </row>
    <row r="190" s="1" customFormat="1" ht="15" customHeight="1">
      <c r="B190" s="334"/>
      <c r="C190" s="370" t="s">
        <v>44</v>
      </c>
      <c r="D190" s="309"/>
      <c r="E190" s="309"/>
      <c r="F190" s="332" t="s">
        <v>631</v>
      </c>
      <c r="G190" s="309"/>
      <c r="H190" s="306" t="s">
        <v>721</v>
      </c>
      <c r="I190" s="309" t="s">
        <v>722</v>
      </c>
      <c r="J190" s="309"/>
      <c r="K190" s="357"/>
    </row>
    <row r="191" s="1" customFormat="1" ht="15" customHeight="1">
      <c r="B191" s="334"/>
      <c r="C191" s="370" t="s">
        <v>723</v>
      </c>
      <c r="D191" s="309"/>
      <c r="E191" s="309"/>
      <c r="F191" s="332" t="s">
        <v>631</v>
      </c>
      <c r="G191" s="309"/>
      <c r="H191" s="309" t="s">
        <v>724</v>
      </c>
      <c r="I191" s="309" t="s">
        <v>666</v>
      </c>
      <c r="J191" s="309"/>
      <c r="K191" s="357"/>
    </row>
    <row r="192" s="1" customFormat="1" ht="15" customHeight="1">
      <c r="B192" s="334"/>
      <c r="C192" s="370" t="s">
        <v>725</v>
      </c>
      <c r="D192" s="309"/>
      <c r="E192" s="309"/>
      <c r="F192" s="332" t="s">
        <v>631</v>
      </c>
      <c r="G192" s="309"/>
      <c r="H192" s="309" t="s">
        <v>726</v>
      </c>
      <c r="I192" s="309" t="s">
        <v>666</v>
      </c>
      <c r="J192" s="309"/>
      <c r="K192" s="357"/>
    </row>
    <row r="193" s="1" customFormat="1" ht="15" customHeight="1">
      <c r="B193" s="334"/>
      <c r="C193" s="370" t="s">
        <v>727</v>
      </c>
      <c r="D193" s="309"/>
      <c r="E193" s="309"/>
      <c r="F193" s="332" t="s">
        <v>637</v>
      </c>
      <c r="G193" s="309"/>
      <c r="H193" s="309" t="s">
        <v>728</v>
      </c>
      <c r="I193" s="309" t="s">
        <v>666</v>
      </c>
      <c r="J193" s="309"/>
      <c r="K193" s="357"/>
    </row>
    <row r="194" s="1" customFormat="1" ht="15" customHeight="1">
      <c r="B194" s="363"/>
      <c r="C194" s="372"/>
      <c r="D194" s="343"/>
      <c r="E194" s="343"/>
      <c r="F194" s="343"/>
      <c r="G194" s="343"/>
      <c r="H194" s="343"/>
      <c r="I194" s="343"/>
      <c r="J194" s="343"/>
      <c r="K194" s="364"/>
    </row>
    <row r="195" s="1" customFormat="1" ht="18.75" customHeight="1">
      <c r="B195" s="345"/>
      <c r="C195" s="355"/>
      <c r="D195" s="355"/>
      <c r="E195" s="355"/>
      <c r="F195" s="365"/>
      <c r="G195" s="355"/>
      <c r="H195" s="355"/>
      <c r="I195" s="355"/>
      <c r="J195" s="355"/>
      <c r="K195" s="345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17"/>
      <c r="C197" s="317"/>
      <c r="D197" s="317"/>
      <c r="E197" s="317"/>
      <c r="F197" s="317"/>
      <c r="G197" s="317"/>
      <c r="H197" s="317"/>
      <c r="I197" s="317"/>
      <c r="J197" s="317"/>
      <c r="K197" s="317"/>
    </row>
    <row r="198" s="1" customFormat="1" ht="13.5">
      <c r="B198" s="296"/>
      <c r="C198" s="297"/>
      <c r="D198" s="297"/>
      <c r="E198" s="297"/>
      <c r="F198" s="297"/>
      <c r="G198" s="297"/>
      <c r="H198" s="297"/>
      <c r="I198" s="297"/>
      <c r="J198" s="297"/>
      <c r="K198" s="298"/>
    </row>
    <row r="199" s="1" customFormat="1" ht="21">
      <c r="B199" s="299"/>
      <c r="C199" s="300" t="s">
        <v>729</v>
      </c>
      <c r="D199" s="300"/>
      <c r="E199" s="300"/>
      <c r="F199" s="300"/>
      <c r="G199" s="300"/>
      <c r="H199" s="300"/>
      <c r="I199" s="300"/>
      <c r="J199" s="300"/>
      <c r="K199" s="301"/>
    </row>
    <row r="200" s="1" customFormat="1" ht="25.5" customHeight="1">
      <c r="B200" s="299"/>
      <c r="C200" s="373" t="s">
        <v>730</v>
      </c>
      <c r="D200" s="373"/>
      <c r="E200" s="373"/>
      <c r="F200" s="373" t="s">
        <v>731</v>
      </c>
      <c r="G200" s="374"/>
      <c r="H200" s="373" t="s">
        <v>732</v>
      </c>
      <c r="I200" s="373"/>
      <c r="J200" s="373"/>
      <c r="K200" s="301"/>
    </row>
    <row r="201" s="1" customFormat="1" ht="5.25" customHeight="1">
      <c r="B201" s="334"/>
      <c r="C201" s="329"/>
      <c r="D201" s="329"/>
      <c r="E201" s="329"/>
      <c r="F201" s="329"/>
      <c r="G201" s="355"/>
      <c r="H201" s="329"/>
      <c r="I201" s="329"/>
      <c r="J201" s="329"/>
      <c r="K201" s="357"/>
    </row>
    <row r="202" s="1" customFormat="1" ht="15" customHeight="1">
      <c r="B202" s="334"/>
      <c r="C202" s="309" t="s">
        <v>722</v>
      </c>
      <c r="D202" s="309"/>
      <c r="E202" s="309"/>
      <c r="F202" s="332" t="s">
        <v>45</v>
      </c>
      <c r="G202" s="309"/>
      <c r="H202" s="309" t="s">
        <v>733</v>
      </c>
      <c r="I202" s="309"/>
      <c r="J202" s="309"/>
      <c r="K202" s="357"/>
    </row>
    <row r="203" s="1" customFormat="1" ht="15" customHeight="1">
      <c r="B203" s="334"/>
      <c r="C203" s="309"/>
      <c r="D203" s="309"/>
      <c r="E203" s="309"/>
      <c r="F203" s="332" t="s">
        <v>46</v>
      </c>
      <c r="G203" s="309"/>
      <c r="H203" s="309" t="s">
        <v>734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49</v>
      </c>
      <c r="G204" s="309"/>
      <c r="H204" s="309" t="s">
        <v>735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47</v>
      </c>
      <c r="G205" s="309"/>
      <c r="H205" s="309" t="s">
        <v>736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48</v>
      </c>
      <c r="G206" s="309"/>
      <c r="H206" s="309" t="s">
        <v>737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/>
      <c r="G207" s="309"/>
      <c r="H207" s="309"/>
      <c r="I207" s="309"/>
      <c r="J207" s="309"/>
      <c r="K207" s="357"/>
    </row>
    <row r="208" s="1" customFormat="1" ht="15" customHeight="1">
      <c r="B208" s="334"/>
      <c r="C208" s="309" t="s">
        <v>678</v>
      </c>
      <c r="D208" s="309"/>
      <c r="E208" s="309"/>
      <c r="F208" s="332" t="s">
        <v>80</v>
      </c>
      <c r="G208" s="309"/>
      <c r="H208" s="309" t="s">
        <v>738</v>
      </c>
      <c r="I208" s="309"/>
      <c r="J208" s="309"/>
      <c r="K208" s="357"/>
    </row>
    <row r="209" s="1" customFormat="1" ht="15" customHeight="1">
      <c r="B209" s="334"/>
      <c r="C209" s="309"/>
      <c r="D209" s="309"/>
      <c r="E209" s="309"/>
      <c r="F209" s="332" t="s">
        <v>574</v>
      </c>
      <c r="G209" s="309"/>
      <c r="H209" s="309" t="s">
        <v>575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572</v>
      </c>
      <c r="G210" s="309"/>
      <c r="H210" s="309" t="s">
        <v>739</v>
      </c>
      <c r="I210" s="309"/>
      <c r="J210" s="309"/>
      <c r="K210" s="357"/>
    </row>
    <row r="211" s="1" customFormat="1" ht="15" customHeight="1">
      <c r="B211" s="375"/>
      <c r="C211" s="309"/>
      <c r="D211" s="309"/>
      <c r="E211" s="309"/>
      <c r="F211" s="332" t="s">
        <v>576</v>
      </c>
      <c r="G211" s="370"/>
      <c r="H211" s="361" t="s">
        <v>577</v>
      </c>
      <c r="I211" s="361"/>
      <c r="J211" s="361"/>
      <c r="K211" s="376"/>
    </row>
    <row r="212" s="1" customFormat="1" ht="15" customHeight="1">
      <c r="B212" s="375"/>
      <c r="C212" s="309"/>
      <c r="D212" s="309"/>
      <c r="E212" s="309"/>
      <c r="F212" s="332" t="s">
        <v>578</v>
      </c>
      <c r="G212" s="370"/>
      <c r="H212" s="361" t="s">
        <v>740</v>
      </c>
      <c r="I212" s="361"/>
      <c r="J212" s="361"/>
      <c r="K212" s="376"/>
    </row>
    <row r="213" s="1" customFormat="1" ht="15" customHeight="1">
      <c r="B213" s="375"/>
      <c r="C213" s="309"/>
      <c r="D213" s="309"/>
      <c r="E213" s="309"/>
      <c r="F213" s="332"/>
      <c r="G213" s="370"/>
      <c r="H213" s="361"/>
      <c r="I213" s="361"/>
      <c r="J213" s="361"/>
      <c r="K213" s="376"/>
    </row>
    <row r="214" s="1" customFormat="1" ht="15" customHeight="1">
      <c r="B214" s="375"/>
      <c r="C214" s="309" t="s">
        <v>702</v>
      </c>
      <c r="D214" s="309"/>
      <c r="E214" s="309"/>
      <c r="F214" s="332">
        <v>1</v>
      </c>
      <c r="G214" s="370"/>
      <c r="H214" s="361" t="s">
        <v>741</v>
      </c>
      <c r="I214" s="361"/>
      <c r="J214" s="361"/>
      <c r="K214" s="376"/>
    </row>
    <row r="215" s="1" customFormat="1" ht="15" customHeight="1">
      <c r="B215" s="375"/>
      <c r="C215" s="309"/>
      <c r="D215" s="309"/>
      <c r="E215" s="309"/>
      <c r="F215" s="332">
        <v>2</v>
      </c>
      <c r="G215" s="370"/>
      <c r="H215" s="361" t="s">
        <v>742</v>
      </c>
      <c r="I215" s="361"/>
      <c r="J215" s="361"/>
      <c r="K215" s="376"/>
    </row>
    <row r="216" s="1" customFormat="1" ht="15" customHeight="1">
      <c r="B216" s="375"/>
      <c r="C216" s="309"/>
      <c r="D216" s="309"/>
      <c r="E216" s="309"/>
      <c r="F216" s="332">
        <v>3</v>
      </c>
      <c r="G216" s="370"/>
      <c r="H216" s="361" t="s">
        <v>743</v>
      </c>
      <c r="I216" s="361"/>
      <c r="J216" s="361"/>
      <c r="K216" s="376"/>
    </row>
    <row r="217" s="1" customFormat="1" ht="15" customHeight="1">
      <c r="B217" s="375"/>
      <c r="C217" s="309"/>
      <c r="D217" s="309"/>
      <c r="E217" s="309"/>
      <c r="F217" s="332">
        <v>4</v>
      </c>
      <c r="G217" s="370"/>
      <c r="H217" s="361" t="s">
        <v>744</v>
      </c>
      <c r="I217" s="361"/>
      <c r="J217" s="361"/>
      <c r="K217" s="376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Větrolamy V1 a V2 v k.ú. Vedrovice a Jezeřany – projektová dokumentace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110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18. 4. 2021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">
        <v>33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34</v>
      </c>
      <c r="F21" s="39"/>
      <c r="G21" s="39"/>
      <c r="H21" s="39"/>
      <c r="I21" s="143" t="s">
        <v>29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29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5" t="s">
        <v>41</v>
      </c>
      <c r="J32" s="155" t="s">
        <v>43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44</v>
      </c>
      <c r="E33" s="143" t="s">
        <v>45</v>
      </c>
      <c r="F33" s="157">
        <f>ROUND((SUM(BE86:BE176)),  2)</f>
        <v>0</v>
      </c>
      <c r="G33" s="39"/>
      <c r="H33" s="39"/>
      <c r="I33" s="158">
        <v>0.20999999999999999</v>
      </c>
      <c r="J33" s="157">
        <f>ROUND(((SUM(BE86:BE176))*I33),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46</v>
      </c>
      <c r="F34" s="157">
        <f>ROUND((SUM(BF86:BF176)),  2)</f>
        <v>0</v>
      </c>
      <c r="G34" s="39"/>
      <c r="H34" s="39"/>
      <c r="I34" s="158">
        <v>0.14999999999999999</v>
      </c>
      <c r="J34" s="157">
        <f>ROUND(((SUM(BF86:BF176))*I34),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47</v>
      </c>
      <c r="F35" s="157">
        <f>ROUND((SUM(BG86:BG176)),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48</v>
      </c>
      <c r="F36" s="157">
        <f>ROUND((SUM(BH86:BH176)),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ROUND((SUM(BI86:BI176)),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Větrolamy V1 a V2 v k.ú. Vedrovice a Jezeřany – projektová dokumentace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SO-1 - Větrolam V1 - stavba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Vedrovice a Jezeřany</v>
      </c>
      <c r="G52" s="41"/>
      <c r="H52" s="41"/>
      <c r="I52" s="33" t="s">
        <v>23</v>
      </c>
      <c r="J52" s="73" t="str">
        <f>IF(J12="","",J12)</f>
        <v>18. 4. 2021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ČR-Státní pozemkový úřad</v>
      </c>
      <c r="G54" s="41"/>
      <c r="H54" s="41"/>
      <c r="I54" s="33" t="s">
        <v>32</v>
      </c>
      <c r="J54" s="37" t="str">
        <f>E21</f>
        <v>Ing. Jaroslav Krejčí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112</v>
      </c>
      <c r="D57" s="172"/>
      <c r="E57" s="172"/>
      <c r="F57" s="172"/>
      <c r="G57" s="172"/>
      <c r="H57" s="172"/>
      <c r="I57" s="172"/>
      <c r="J57" s="173" t="s">
        <v>113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72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75"/>
      <c r="C60" s="176"/>
      <c r="D60" s="177" t="s">
        <v>115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116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117</v>
      </c>
      <c r="E62" s="183"/>
      <c r="F62" s="183"/>
      <c r="G62" s="183"/>
      <c r="H62" s="183"/>
      <c r="I62" s="183"/>
      <c r="J62" s="184">
        <f>J109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118</v>
      </c>
      <c r="E63" s="183"/>
      <c r="F63" s="183"/>
      <c r="G63" s="183"/>
      <c r="H63" s="183"/>
      <c r="I63" s="183"/>
      <c r="J63" s="184">
        <f>J115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1"/>
      <c r="C64" s="126"/>
      <c r="D64" s="182" t="s">
        <v>119</v>
      </c>
      <c r="E64" s="183"/>
      <c r="F64" s="183"/>
      <c r="G64" s="183"/>
      <c r="H64" s="183"/>
      <c r="I64" s="183"/>
      <c r="J64" s="184">
        <f>J153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5"/>
      <c r="C65" s="176"/>
      <c r="D65" s="177" t="s">
        <v>120</v>
      </c>
      <c r="E65" s="178"/>
      <c r="F65" s="178"/>
      <c r="G65" s="178"/>
      <c r="H65" s="178"/>
      <c r="I65" s="178"/>
      <c r="J65" s="179">
        <f>J171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121</v>
      </c>
      <c r="E66" s="183"/>
      <c r="F66" s="183"/>
      <c r="G66" s="183"/>
      <c r="H66" s="183"/>
      <c r="I66" s="183"/>
      <c r="J66" s="184">
        <f>J172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122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Větrolamy V1 a V2 v k.ú. Vedrovice a Jezeřany – projektová dokumentace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109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SO-1 - Větrolam V1 - stavba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k.ú. Vedrovice a Jezeřany</v>
      </c>
      <c r="G80" s="41"/>
      <c r="H80" s="41"/>
      <c r="I80" s="33" t="s">
        <v>23</v>
      </c>
      <c r="J80" s="73" t="str">
        <f>IF(J12="","",J12)</f>
        <v>18. 4. 2021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ČR-Státní pozemkový úřad</v>
      </c>
      <c r="G82" s="41"/>
      <c r="H82" s="41"/>
      <c r="I82" s="33" t="s">
        <v>32</v>
      </c>
      <c r="J82" s="37" t="str">
        <f>E21</f>
        <v>Ing. Jaroslav Krejčí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36</v>
      </c>
      <c r="J83" s="37" t="str">
        <f>E24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123</v>
      </c>
      <c r="D85" s="189" t="s">
        <v>59</v>
      </c>
      <c r="E85" s="189" t="s">
        <v>55</v>
      </c>
      <c r="F85" s="189" t="s">
        <v>56</v>
      </c>
      <c r="G85" s="189" t="s">
        <v>124</v>
      </c>
      <c r="H85" s="189" t="s">
        <v>125</v>
      </c>
      <c r="I85" s="189" t="s">
        <v>126</v>
      </c>
      <c r="J85" s="189" t="s">
        <v>113</v>
      </c>
      <c r="K85" s="190" t="s">
        <v>127</v>
      </c>
      <c r="L85" s="191"/>
      <c r="M85" s="93" t="s">
        <v>19</v>
      </c>
      <c r="N85" s="94" t="s">
        <v>44</v>
      </c>
      <c r="O85" s="94" t="s">
        <v>128</v>
      </c>
      <c r="P85" s="94" t="s">
        <v>129</v>
      </c>
      <c r="Q85" s="94" t="s">
        <v>130</v>
      </c>
      <c r="R85" s="94" t="s">
        <v>131</v>
      </c>
      <c r="S85" s="94" t="s">
        <v>132</v>
      </c>
      <c r="T85" s="95" t="s">
        <v>133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134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P87+P171</f>
        <v>0</v>
      </c>
      <c r="Q86" s="97"/>
      <c r="R86" s="194">
        <f>R87+R171</f>
        <v>45.157868999999998</v>
      </c>
      <c r="S86" s="97"/>
      <c r="T86" s="195">
        <f>T87+T171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73</v>
      </c>
      <c r="AU86" s="18" t="s">
        <v>114</v>
      </c>
      <c r="BK86" s="196">
        <f>BK87+BK171</f>
        <v>0</v>
      </c>
    </row>
    <row r="87" s="12" customFormat="1" ht="25.92" customHeight="1">
      <c r="A87" s="12"/>
      <c r="B87" s="197"/>
      <c r="C87" s="198"/>
      <c r="D87" s="199" t="s">
        <v>73</v>
      </c>
      <c r="E87" s="200" t="s">
        <v>135</v>
      </c>
      <c r="F87" s="200" t="s">
        <v>136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P88+P109+P115</f>
        <v>0</v>
      </c>
      <c r="Q87" s="205"/>
      <c r="R87" s="206">
        <f>R88+R109+R115</f>
        <v>45.157868999999998</v>
      </c>
      <c r="S87" s="205"/>
      <c r="T87" s="207">
        <f>T88+T109+T115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81</v>
      </c>
      <c r="AT87" s="209" t="s">
        <v>73</v>
      </c>
      <c r="AU87" s="209" t="s">
        <v>74</v>
      </c>
      <c r="AY87" s="208" t="s">
        <v>137</v>
      </c>
      <c r="BK87" s="210">
        <f>BK88+BK109+BK115</f>
        <v>0</v>
      </c>
    </row>
    <row r="88" s="12" customFormat="1" ht="22.8" customHeight="1">
      <c r="A88" s="12"/>
      <c r="B88" s="197"/>
      <c r="C88" s="198"/>
      <c r="D88" s="199" t="s">
        <v>73</v>
      </c>
      <c r="E88" s="211" t="s">
        <v>81</v>
      </c>
      <c r="F88" s="211" t="s">
        <v>138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SUM(P89:P108)</f>
        <v>0</v>
      </c>
      <c r="Q88" s="205"/>
      <c r="R88" s="206">
        <f>SUM(R89:R108)</f>
        <v>0.084529000000000007</v>
      </c>
      <c r="S88" s="205"/>
      <c r="T88" s="207">
        <f>SUM(T89:T108)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81</v>
      </c>
      <c r="AT88" s="209" t="s">
        <v>73</v>
      </c>
      <c r="AU88" s="209" t="s">
        <v>81</v>
      </c>
      <c r="AY88" s="208" t="s">
        <v>137</v>
      </c>
      <c r="BK88" s="210">
        <f>SUM(BK89:BK108)</f>
        <v>0</v>
      </c>
    </row>
    <row r="89" s="2" customFormat="1" ht="24.15" customHeight="1">
      <c r="A89" s="39"/>
      <c r="B89" s="40"/>
      <c r="C89" s="213" t="s">
        <v>81</v>
      </c>
      <c r="D89" s="213" t="s">
        <v>139</v>
      </c>
      <c r="E89" s="214" t="s">
        <v>140</v>
      </c>
      <c r="F89" s="215" t="s">
        <v>141</v>
      </c>
      <c r="G89" s="216" t="s">
        <v>142</v>
      </c>
      <c r="H89" s="217">
        <v>19658</v>
      </c>
      <c r="I89" s="218"/>
      <c r="J89" s="219">
        <f>ROUND(I89*H89,2)</f>
        <v>0</v>
      </c>
      <c r="K89" s="215" t="s">
        <v>143</v>
      </c>
      <c r="L89" s="45"/>
      <c r="M89" s="220" t="s">
        <v>19</v>
      </c>
      <c r="N89" s="221" t="s">
        <v>45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144</v>
      </c>
      <c r="AT89" s="224" t="s">
        <v>139</v>
      </c>
      <c r="AU89" s="224" t="s">
        <v>83</v>
      </c>
      <c r="AY89" s="18" t="s">
        <v>137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81</v>
      </c>
      <c r="BK89" s="225">
        <f>ROUND(I89*H89,2)</f>
        <v>0</v>
      </c>
      <c r="BL89" s="18" t="s">
        <v>144</v>
      </c>
      <c r="BM89" s="224" t="s">
        <v>145</v>
      </c>
    </row>
    <row r="90" s="13" customFormat="1">
      <c r="A90" s="13"/>
      <c r="B90" s="226"/>
      <c r="C90" s="227"/>
      <c r="D90" s="228" t="s">
        <v>146</v>
      </c>
      <c r="E90" s="229" t="s">
        <v>19</v>
      </c>
      <c r="F90" s="230" t="s">
        <v>147</v>
      </c>
      <c r="G90" s="227"/>
      <c r="H90" s="231">
        <v>19658</v>
      </c>
      <c r="I90" s="232"/>
      <c r="J90" s="227"/>
      <c r="K90" s="227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146</v>
      </c>
      <c r="AU90" s="237" t="s">
        <v>83</v>
      </c>
      <c r="AV90" s="13" t="s">
        <v>83</v>
      </c>
      <c r="AW90" s="13" t="s">
        <v>35</v>
      </c>
      <c r="AX90" s="13" t="s">
        <v>81</v>
      </c>
      <c r="AY90" s="237" t="s">
        <v>137</v>
      </c>
    </row>
    <row r="91" s="14" customFormat="1">
      <c r="A91" s="14"/>
      <c r="B91" s="238"/>
      <c r="C91" s="239"/>
      <c r="D91" s="228" t="s">
        <v>146</v>
      </c>
      <c r="E91" s="240" t="s">
        <v>19</v>
      </c>
      <c r="F91" s="241" t="s">
        <v>148</v>
      </c>
      <c r="G91" s="239"/>
      <c r="H91" s="240" t="s">
        <v>19</v>
      </c>
      <c r="I91" s="242"/>
      <c r="J91" s="239"/>
      <c r="K91" s="239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146</v>
      </c>
      <c r="AU91" s="247" t="s">
        <v>83</v>
      </c>
      <c r="AV91" s="14" t="s">
        <v>81</v>
      </c>
      <c r="AW91" s="14" t="s">
        <v>35</v>
      </c>
      <c r="AX91" s="14" t="s">
        <v>74</v>
      </c>
      <c r="AY91" s="247" t="s">
        <v>137</v>
      </c>
    </row>
    <row r="92" s="2" customFormat="1" ht="14.4" customHeight="1">
      <c r="A92" s="39"/>
      <c r="B92" s="40"/>
      <c r="C92" s="248" t="s">
        <v>83</v>
      </c>
      <c r="D92" s="248" t="s">
        <v>149</v>
      </c>
      <c r="E92" s="249" t="s">
        <v>150</v>
      </c>
      <c r="F92" s="250" t="s">
        <v>151</v>
      </c>
      <c r="G92" s="251" t="s">
        <v>152</v>
      </c>
      <c r="H92" s="252">
        <v>5.8970000000000002</v>
      </c>
      <c r="I92" s="253"/>
      <c r="J92" s="254">
        <f>ROUND(I92*H92,2)</f>
        <v>0</v>
      </c>
      <c r="K92" s="250" t="s">
        <v>143</v>
      </c>
      <c r="L92" s="255"/>
      <c r="M92" s="256" t="s">
        <v>19</v>
      </c>
      <c r="N92" s="257" t="s">
        <v>45</v>
      </c>
      <c r="O92" s="85"/>
      <c r="P92" s="222">
        <f>O92*H92</f>
        <v>0</v>
      </c>
      <c r="Q92" s="222">
        <v>0.001</v>
      </c>
      <c r="R92" s="222">
        <f>Q92*H92</f>
        <v>0.0058970000000000003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153</v>
      </c>
      <c r="AT92" s="224" t="s">
        <v>149</v>
      </c>
      <c r="AU92" s="224" t="s">
        <v>83</v>
      </c>
      <c r="AY92" s="18" t="s">
        <v>137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81</v>
      </c>
      <c r="BK92" s="225">
        <f>ROUND(I92*H92,2)</f>
        <v>0</v>
      </c>
      <c r="BL92" s="18" t="s">
        <v>144</v>
      </c>
      <c r="BM92" s="224" t="s">
        <v>154</v>
      </c>
    </row>
    <row r="93" s="13" customFormat="1">
      <c r="A93" s="13"/>
      <c r="B93" s="226"/>
      <c r="C93" s="227"/>
      <c r="D93" s="228" t="s">
        <v>146</v>
      </c>
      <c r="E93" s="229" t="s">
        <v>19</v>
      </c>
      <c r="F93" s="230" t="s">
        <v>155</v>
      </c>
      <c r="G93" s="227"/>
      <c r="H93" s="231">
        <v>5.8970000000000002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146</v>
      </c>
      <c r="AU93" s="237" t="s">
        <v>83</v>
      </c>
      <c r="AV93" s="13" t="s">
        <v>83</v>
      </c>
      <c r="AW93" s="13" t="s">
        <v>35</v>
      </c>
      <c r="AX93" s="13" t="s">
        <v>81</v>
      </c>
      <c r="AY93" s="237" t="s">
        <v>137</v>
      </c>
    </row>
    <row r="94" s="2" customFormat="1" ht="14.4" customHeight="1">
      <c r="A94" s="39"/>
      <c r="B94" s="40"/>
      <c r="C94" s="213" t="s">
        <v>156</v>
      </c>
      <c r="D94" s="213" t="s">
        <v>139</v>
      </c>
      <c r="E94" s="214" t="s">
        <v>157</v>
      </c>
      <c r="F94" s="215" t="s">
        <v>158</v>
      </c>
      <c r="G94" s="216" t="s">
        <v>142</v>
      </c>
      <c r="H94" s="217">
        <v>9829</v>
      </c>
      <c r="I94" s="218"/>
      <c r="J94" s="219">
        <f>ROUND(I94*H94,2)</f>
        <v>0</v>
      </c>
      <c r="K94" s="215" t="s">
        <v>143</v>
      </c>
      <c r="L94" s="45"/>
      <c r="M94" s="220" t="s">
        <v>19</v>
      </c>
      <c r="N94" s="221" t="s">
        <v>45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144</v>
      </c>
      <c r="AT94" s="224" t="s">
        <v>139</v>
      </c>
      <c r="AU94" s="224" t="s">
        <v>83</v>
      </c>
      <c r="AY94" s="18" t="s">
        <v>137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81</v>
      </c>
      <c r="BK94" s="225">
        <f>ROUND(I94*H94,2)</f>
        <v>0</v>
      </c>
      <c r="BL94" s="18" t="s">
        <v>144</v>
      </c>
      <c r="BM94" s="224" t="s">
        <v>159</v>
      </c>
    </row>
    <row r="95" s="13" customFormat="1">
      <c r="A95" s="13"/>
      <c r="B95" s="226"/>
      <c r="C95" s="227"/>
      <c r="D95" s="228" t="s">
        <v>146</v>
      </c>
      <c r="E95" s="229" t="s">
        <v>19</v>
      </c>
      <c r="F95" s="230" t="s">
        <v>160</v>
      </c>
      <c r="G95" s="227"/>
      <c r="H95" s="231">
        <v>9829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146</v>
      </c>
      <c r="AU95" s="237" t="s">
        <v>83</v>
      </c>
      <c r="AV95" s="13" t="s">
        <v>83</v>
      </c>
      <c r="AW95" s="13" t="s">
        <v>35</v>
      </c>
      <c r="AX95" s="13" t="s">
        <v>81</v>
      </c>
      <c r="AY95" s="237" t="s">
        <v>137</v>
      </c>
    </row>
    <row r="96" s="2" customFormat="1" ht="14.4" customHeight="1">
      <c r="A96" s="39"/>
      <c r="B96" s="40"/>
      <c r="C96" s="213" t="s">
        <v>144</v>
      </c>
      <c r="D96" s="213" t="s">
        <v>139</v>
      </c>
      <c r="E96" s="214" t="s">
        <v>161</v>
      </c>
      <c r="F96" s="215" t="s">
        <v>162</v>
      </c>
      <c r="G96" s="216" t="s">
        <v>142</v>
      </c>
      <c r="H96" s="217">
        <v>9829</v>
      </c>
      <c r="I96" s="218"/>
      <c r="J96" s="219">
        <f>ROUND(I96*H96,2)</f>
        <v>0</v>
      </c>
      <c r="K96" s="215" t="s">
        <v>143</v>
      </c>
      <c r="L96" s="45"/>
      <c r="M96" s="220" t="s">
        <v>19</v>
      </c>
      <c r="N96" s="221" t="s">
        <v>45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144</v>
      </c>
      <c r="AT96" s="224" t="s">
        <v>139</v>
      </c>
      <c r="AU96" s="224" t="s">
        <v>83</v>
      </c>
      <c r="AY96" s="18" t="s">
        <v>137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81</v>
      </c>
      <c r="BK96" s="225">
        <f>ROUND(I96*H96,2)</f>
        <v>0</v>
      </c>
      <c r="BL96" s="18" t="s">
        <v>144</v>
      </c>
      <c r="BM96" s="224" t="s">
        <v>163</v>
      </c>
    </row>
    <row r="97" s="2" customFormat="1" ht="14.4" customHeight="1">
      <c r="A97" s="39"/>
      <c r="B97" s="40"/>
      <c r="C97" s="213" t="s">
        <v>164</v>
      </c>
      <c r="D97" s="213" t="s">
        <v>139</v>
      </c>
      <c r="E97" s="214" t="s">
        <v>165</v>
      </c>
      <c r="F97" s="215" t="s">
        <v>166</v>
      </c>
      <c r="G97" s="216" t="s">
        <v>142</v>
      </c>
      <c r="H97" s="217">
        <v>9829</v>
      </c>
      <c r="I97" s="218"/>
      <c r="J97" s="219">
        <f>ROUND(I97*H97,2)</f>
        <v>0</v>
      </c>
      <c r="K97" s="215" t="s">
        <v>143</v>
      </c>
      <c r="L97" s="45"/>
      <c r="M97" s="220" t="s">
        <v>19</v>
      </c>
      <c r="N97" s="221" t="s">
        <v>45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144</v>
      </c>
      <c r="AT97" s="224" t="s">
        <v>139</v>
      </c>
      <c r="AU97" s="224" t="s">
        <v>83</v>
      </c>
      <c r="AY97" s="18" t="s">
        <v>137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81</v>
      </c>
      <c r="BK97" s="225">
        <f>ROUND(I97*H97,2)</f>
        <v>0</v>
      </c>
      <c r="BL97" s="18" t="s">
        <v>144</v>
      </c>
      <c r="BM97" s="224" t="s">
        <v>167</v>
      </c>
    </row>
    <row r="98" s="2" customFormat="1" ht="14.4" customHeight="1">
      <c r="A98" s="39"/>
      <c r="B98" s="40"/>
      <c r="C98" s="213" t="s">
        <v>168</v>
      </c>
      <c r="D98" s="213" t="s">
        <v>139</v>
      </c>
      <c r="E98" s="214" t="s">
        <v>169</v>
      </c>
      <c r="F98" s="215" t="s">
        <v>170</v>
      </c>
      <c r="G98" s="216" t="s">
        <v>171</v>
      </c>
      <c r="H98" s="217">
        <v>0.98299999999999998</v>
      </c>
      <c r="I98" s="218"/>
      <c r="J98" s="219">
        <f>ROUND(I98*H98,2)</f>
        <v>0</v>
      </c>
      <c r="K98" s="215" t="s">
        <v>143</v>
      </c>
      <c r="L98" s="45"/>
      <c r="M98" s="220" t="s">
        <v>19</v>
      </c>
      <c r="N98" s="221" t="s">
        <v>45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144</v>
      </c>
      <c r="AT98" s="224" t="s">
        <v>139</v>
      </c>
      <c r="AU98" s="224" t="s">
        <v>83</v>
      </c>
      <c r="AY98" s="18" t="s">
        <v>137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81</v>
      </c>
      <c r="BK98" s="225">
        <f>ROUND(I98*H98,2)</f>
        <v>0</v>
      </c>
      <c r="BL98" s="18" t="s">
        <v>144</v>
      </c>
      <c r="BM98" s="224" t="s">
        <v>172</v>
      </c>
    </row>
    <row r="99" s="13" customFormat="1">
      <c r="A99" s="13"/>
      <c r="B99" s="226"/>
      <c r="C99" s="227"/>
      <c r="D99" s="228" t="s">
        <v>146</v>
      </c>
      <c r="E99" s="229" t="s">
        <v>19</v>
      </c>
      <c r="F99" s="230" t="s">
        <v>173</v>
      </c>
      <c r="G99" s="227"/>
      <c r="H99" s="231">
        <v>0.98299999999999998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146</v>
      </c>
      <c r="AU99" s="237" t="s">
        <v>83</v>
      </c>
      <c r="AV99" s="13" t="s">
        <v>83</v>
      </c>
      <c r="AW99" s="13" t="s">
        <v>35</v>
      </c>
      <c r="AX99" s="13" t="s">
        <v>81</v>
      </c>
      <c r="AY99" s="237" t="s">
        <v>137</v>
      </c>
    </row>
    <row r="100" s="14" customFormat="1">
      <c r="A100" s="14"/>
      <c r="B100" s="238"/>
      <c r="C100" s="239"/>
      <c r="D100" s="228" t="s">
        <v>146</v>
      </c>
      <c r="E100" s="240" t="s">
        <v>19</v>
      </c>
      <c r="F100" s="241" t="s">
        <v>174</v>
      </c>
      <c r="G100" s="239"/>
      <c r="H100" s="240" t="s">
        <v>19</v>
      </c>
      <c r="I100" s="242"/>
      <c r="J100" s="239"/>
      <c r="K100" s="239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146</v>
      </c>
      <c r="AU100" s="247" t="s">
        <v>83</v>
      </c>
      <c r="AV100" s="14" t="s">
        <v>81</v>
      </c>
      <c r="AW100" s="14" t="s">
        <v>35</v>
      </c>
      <c r="AX100" s="14" t="s">
        <v>74</v>
      </c>
      <c r="AY100" s="247" t="s">
        <v>137</v>
      </c>
    </row>
    <row r="101" s="2" customFormat="1" ht="14.4" customHeight="1">
      <c r="A101" s="39"/>
      <c r="B101" s="40"/>
      <c r="C101" s="213" t="s">
        <v>175</v>
      </c>
      <c r="D101" s="213" t="s">
        <v>139</v>
      </c>
      <c r="E101" s="214" t="s">
        <v>176</v>
      </c>
      <c r="F101" s="215" t="s">
        <v>177</v>
      </c>
      <c r="G101" s="216" t="s">
        <v>171</v>
      </c>
      <c r="H101" s="217">
        <v>0.98299999999999998</v>
      </c>
      <c r="I101" s="218"/>
      <c r="J101" s="219">
        <f>ROUND(I101*H101,2)</f>
        <v>0</v>
      </c>
      <c r="K101" s="215" t="s">
        <v>143</v>
      </c>
      <c r="L101" s="45"/>
      <c r="M101" s="220" t="s">
        <v>19</v>
      </c>
      <c r="N101" s="221" t="s">
        <v>45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144</v>
      </c>
      <c r="AT101" s="224" t="s">
        <v>139</v>
      </c>
      <c r="AU101" s="224" t="s">
        <v>83</v>
      </c>
      <c r="AY101" s="18" t="s">
        <v>137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81</v>
      </c>
      <c r="BK101" s="225">
        <f>ROUND(I101*H101,2)</f>
        <v>0</v>
      </c>
      <c r="BL101" s="18" t="s">
        <v>144</v>
      </c>
      <c r="BM101" s="224" t="s">
        <v>178</v>
      </c>
    </row>
    <row r="102" s="13" customFormat="1">
      <c r="A102" s="13"/>
      <c r="B102" s="226"/>
      <c r="C102" s="227"/>
      <c r="D102" s="228" t="s">
        <v>146</v>
      </c>
      <c r="E102" s="229" t="s">
        <v>19</v>
      </c>
      <c r="F102" s="230" t="s">
        <v>173</v>
      </c>
      <c r="G102" s="227"/>
      <c r="H102" s="231">
        <v>0.98299999999999998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146</v>
      </c>
      <c r="AU102" s="237" t="s">
        <v>83</v>
      </c>
      <c r="AV102" s="13" t="s">
        <v>83</v>
      </c>
      <c r="AW102" s="13" t="s">
        <v>35</v>
      </c>
      <c r="AX102" s="13" t="s">
        <v>81</v>
      </c>
      <c r="AY102" s="237" t="s">
        <v>137</v>
      </c>
    </row>
    <row r="103" s="14" customFormat="1">
      <c r="A103" s="14"/>
      <c r="B103" s="238"/>
      <c r="C103" s="239"/>
      <c r="D103" s="228" t="s">
        <v>146</v>
      </c>
      <c r="E103" s="240" t="s">
        <v>19</v>
      </c>
      <c r="F103" s="241" t="s">
        <v>179</v>
      </c>
      <c r="G103" s="239"/>
      <c r="H103" s="240" t="s">
        <v>19</v>
      </c>
      <c r="I103" s="242"/>
      <c r="J103" s="239"/>
      <c r="K103" s="239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146</v>
      </c>
      <c r="AU103" s="247" t="s">
        <v>83</v>
      </c>
      <c r="AV103" s="14" t="s">
        <v>81</v>
      </c>
      <c r="AW103" s="14" t="s">
        <v>35</v>
      </c>
      <c r="AX103" s="14" t="s">
        <v>74</v>
      </c>
      <c r="AY103" s="247" t="s">
        <v>137</v>
      </c>
    </row>
    <row r="104" s="2" customFormat="1" ht="14.4" customHeight="1">
      <c r="A104" s="39"/>
      <c r="B104" s="40"/>
      <c r="C104" s="248" t="s">
        <v>153</v>
      </c>
      <c r="D104" s="248" t="s">
        <v>149</v>
      </c>
      <c r="E104" s="249" t="s">
        <v>180</v>
      </c>
      <c r="F104" s="250" t="s">
        <v>181</v>
      </c>
      <c r="G104" s="251" t="s">
        <v>182</v>
      </c>
      <c r="H104" s="252">
        <v>78.632000000000005</v>
      </c>
      <c r="I104" s="253"/>
      <c r="J104" s="254">
        <f>ROUND(I104*H104,2)</f>
        <v>0</v>
      </c>
      <c r="K104" s="250" t="s">
        <v>143</v>
      </c>
      <c r="L104" s="255"/>
      <c r="M104" s="256" t="s">
        <v>19</v>
      </c>
      <c r="N104" s="257" t="s">
        <v>45</v>
      </c>
      <c r="O104" s="85"/>
      <c r="P104" s="222">
        <f>O104*H104</f>
        <v>0</v>
      </c>
      <c r="Q104" s="222">
        <v>0.001</v>
      </c>
      <c r="R104" s="222">
        <f>Q104*H104</f>
        <v>0.078632000000000007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153</v>
      </c>
      <c r="AT104" s="224" t="s">
        <v>149</v>
      </c>
      <c r="AU104" s="224" t="s">
        <v>83</v>
      </c>
      <c r="AY104" s="18" t="s">
        <v>137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81</v>
      </c>
      <c r="BK104" s="225">
        <f>ROUND(I104*H104,2)</f>
        <v>0</v>
      </c>
      <c r="BL104" s="18" t="s">
        <v>144</v>
      </c>
      <c r="BM104" s="224" t="s">
        <v>183</v>
      </c>
    </row>
    <row r="105" s="13" customFormat="1">
      <c r="A105" s="13"/>
      <c r="B105" s="226"/>
      <c r="C105" s="227"/>
      <c r="D105" s="228" t="s">
        <v>146</v>
      </c>
      <c r="E105" s="229" t="s">
        <v>19</v>
      </c>
      <c r="F105" s="230" t="s">
        <v>184</v>
      </c>
      <c r="G105" s="227"/>
      <c r="H105" s="231">
        <v>78.632000000000005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146</v>
      </c>
      <c r="AU105" s="237" t="s">
        <v>83</v>
      </c>
      <c r="AV105" s="13" t="s">
        <v>83</v>
      </c>
      <c r="AW105" s="13" t="s">
        <v>35</v>
      </c>
      <c r="AX105" s="13" t="s">
        <v>81</v>
      </c>
      <c r="AY105" s="237" t="s">
        <v>137</v>
      </c>
    </row>
    <row r="106" s="14" customFormat="1">
      <c r="A106" s="14"/>
      <c r="B106" s="238"/>
      <c r="C106" s="239"/>
      <c r="D106" s="228" t="s">
        <v>146</v>
      </c>
      <c r="E106" s="240" t="s">
        <v>19</v>
      </c>
      <c r="F106" s="241" t="s">
        <v>185</v>
      </c>
      <c r="G106" s="239"/>
      <c r="H106" s="240" t="s">
        <v>19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146</v>
      </c>
      <c r="AU106" s="247" t="s">
        <v>83</v>
      </c>
      <c r="AV106" s="14" t="s">
        <v>81</v>
      </c>
      <c r="AW106" s="14" t="s">
        <v>35</v>
      </c>
      <c r="AX106" s="14" t="s">
        <v>74</v>
      </c>
      <c r="AY106" s="247" t="s">
        <v>137</v>
      </c>
    </row>
    <row r="107" s="2" customFormat="1" ht="14.4" customHeight="1">
      <c r="A107" s="39"/>
      <c r="B107" s="40"/>
      <c r="C107" s="213" t="s">
        <v>186</v>
      </c>
      <c r="D107" s="213" t="s">
        <v>139</v>
      </c>
      <c r="E107" s="214" t="s">
        <v>187</v>
      </c>
      <c r="F107" s="215" t="s">
        <v>188</v>
      </c>
      <c r="G107" s="216" t="s">
        <v>142</v>
      </c>
      <c r="H107" s="217">
        <v>9829</v>
      </c>
      <c r="I107" s="218"/>
      <c r="J107" s="219">
        <f>ROUND(I107*H107,2)</f>
        <v>0</v>
      </c>
      <c r="K107" s="215" t="s">
        <v>143</v>
      </c>
      <c r="L107" s="45"/>
      <c r="M107" s="220" t="s">
        <v>19</v>
      </c>
      <c r="N107" s="221" t="s">
        <v>45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144</v>
      </c>
      <c r="AT107" s="224" t="s">
        <v>139</v>
      </c>
      <c r="AU107" s="224" t="s">
        <v>83</v>
      </c>
      <c r="AY107" s="18" t="s">
        <v>137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81</v>
      </c>
      <c r="BK107" s="225">
        <f>ROUND(I107*H107,2)</f>
        <v>0</v>
      </c>
      <c r="BL107" s="18" t="s">
        <v>144</v>
      </c>
      <c r="BM107" s="224" t="s">
        <v>189</v>
      </c>
    </row>
    <row r="108" s="13" customFormat="1">
      <c r="A108" s="13"/>
      <c r="B108" s="226"/>
      <c r="C108" s="227"/>
      <c r="D108" s="228" t="s">
        <v>146</v>
      </c>
      <c r="E108" s="229" t="s">
        <v>19</v>
      </c>
      <c r="F108" s="230" t="s">
        <v>160</v>
      </c>
      <c r="G108" s="227"/>
      <c r="H108" s="231">
        <v>9829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146</v>
      </c>
      <c r="AU108" s="237" t="s">
        <v>83</v>
      </c>
      <c r="AV108" s="13" t="s">
        <v>83</v>
      </c>
      <c r="AW108" s="13" t="s">
        <v>35</v>
      </c>
      <c r="AX108" s="13" t="s">
        <v>81</v>
      </c>
      <c r="AY108" s="237" t="s">
        <v>137</v>
      </c>
    </row>
    <row r="109" s="12" customFormat="1" ht="22.8" customHeight="1">
      <c r="A109" s="12"/>
      <c r="B109" s="197"/>
      <c r="C109" s="198"/>
      <c r="D109" s="199" t="s">
        <v>73</v>
      </c>
      <c r="E109" s="211" t="s">
        <v>190</v>
      </c>
      <c r="F109" s="211" t="s">
        <v>191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SUM(P110:P114)</f>
        <v>0</v>
      </c>
      <c r="Q109" s="205"/>
      <c r="R109" s="206">
        <f>SUM(R110:R114)</f>
        <v>11.934999999999999</v>
      </c>
      <c r="S109" s="205"/>
      <c r="T109" s="207">
        <f>SUM(T110:T114)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81</v>
      </c>
      <c r="AT109" s="209" t="s">
        <v>73</v>
      </c>
      <c r="AU109" s="209" t="s">
        <v>81</v>
      </c>
      <c r="AY109" s="208" t="s">
        <v>137</v>
      </c>
      <c r="BK109" s="210">
        <f>SUM(BK110:BK114)</f>
        <v>0</v>
      </c>
    </row>
    <row r="110" s="2" customFormat="1" ht="37.8" customHeight="1">
      <c r="A110" s="39"/>
      <c r="B110" s="40"/>
      <c r="C110" s="213" t="s">
        <v>192</v>
      </c>
      <c r="D110" s="213" t="s">
        <v>139</v>
      </c>
      <c r="E110" s="214" t="s">
        <v>193</v>
      </c>
      <c r="F110" s="215" t="s">
        <v>194</v>
      </c>
      <c r="G110" s="216" t="s">
        <v>195</v>
      </c>
      <c r="H110" s="217">
        <v>1750</v>
      </c>
      <c r="I110" s="218"/>
      <c r="J110" s="219">
        <f>ROUND(I110*H110,2)</f>
        <v>0</v>
      </c>
      <c r="K110" s="215" t="s">
        <v>143</v>
      </c>
      <c r="L110" s="45"/>
      <c r="M110" s="220" t="s">
        <v>19</v>
      </c>
      <c r="N110" s="221" t="s">
        <v>45</v>
      </c>
      <c r="O110" s="85"/>
      <c r="P110" s="222">
        <f>O110*H110</f>
        <v>0</v>
      </c>
      <c r="Q110" s="222">
        <v>0.0068199999999999997</v>
      </c>
      <c r="R110" s="222">
        <f>Q110*H110</f>
        <v>11.934999999999999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144</v>
      </c>
      <c r="AT110" s="224" t="s">
        <v>139</v>
      </c>
      <c r="AU110" s="224" t="s">
        <v>83</v>
      </c>
      <c r="AY110" s="18" t="s">
        <v>137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81</v>
      </c>
      <c r="BK110" s="225">
        <f>ROUND(I110*H110,2)</f>
        <v>0</v>
      </c>
      <c r="BL110" s="18" t="s">
        <v>144</v>
      </c>
      <c r="BM110" s="224" t="s">
        <v>196</v>
      </c>
    </row>
    <row r="111" s="13" customFormat="1">
      <c r="A111" s="13"/>
      <c r="B111" s="226"/>
      <c r="C111" s="227"/>
      <c r="D111" s="228" t="s">
        <v>146</v>
      </c>
      <c r="E111" s="229" t="s">
        <v>19</v>
      </c>
      <c r="F111" s="230" t="s">
        <v>197</v>
      </c>
      <c r="G111" s="227"/>
      <c r="H111" s="231">
        <v>1750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146</v>
      </c>
      <c r="AU111" s="237" t="s">
        <v>83</v>
      </c>
      <c r="AV111" s="13" t="s">
        <v>83</v>
      </c>
      <c r="AW111" s="13" t="s">
        <v>35</v>
      </c>
      <c r="AX111" s="13" t="s">
        <v>81</v>
      </c>
      <c r="AY111" s="237" t="s">
        <v>137</v>
      </c>
    </row>
    <row r="112" s="14" customFormat="1">
      <c r="A112" s="14"/>
      <c r="B112" s="238"/>
      <c r="C112" s="239"/>
      <c r="D112" s="228" t="s">
        <v>146</v>
      </c>
      <c r="E112" s="240" t="s">
        <v>19</v>
      </c>
      <c r="F112" s="241" t="s">
        <v>198</v>
      </c>
      <c r="G112" s="239"/>
      <c r="H112" s="240" t="s">
        <v>19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146</v>
      </c>
      <c r="AU112" s="247" t="s">
        <v>83</v>
      </c>
      <c r="AV112" s="14" t="s">
        <v>81</v>
      </c>
      <c r="AW112" s="14" t="s">
        <v>35</v>
      </c>
      <c r="AX112" s="14" t="s">
        <v>74</v>
      </c>
      <c r="AY112" s="247" t="s">
        <v>137</v>
      </c>
    </row>
    <row r="113" s="2" customFormat="1" ht="14.4" customHeight="1">
      <c r="A113" s="39"/>
      <c r="B113" s="40"/>
      <c r="C113" s="213" t="s">
        <v>199</v>
      </c>
      <c r="D113" s="213" t="s">
        <v>139</v>
      </c>
      <c r="E113" s="214" t="s">
        <v>200</v>
      </c>
      <c r="F113" s="215" t="s">
        <v>201</v>
      </c>
      <c r="G113" s="216" t="s">
        <v>195</v>
      </c>
      <c r="H113" s="217">
        <v>20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45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144</v>
      </c>
      <c r="AT113" s="224" t="s">
        <v>139</v>
      </c>
      <c r="AU113" s="224" t="s">
        <v>83</v>
      </c>
      <c r="AY113" s="18" t="s">
        <v>137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81</v>
      </c>
      <c r="BK113" s="225">
        <f>ROUND(I113*H113,2)</f>
        <v>0</v>
      </c>
      <c r="BL113" s="18" t="s">
        <v>144</v>
      </c>
      <c r="BM113" s="224" t="s">
        <v>202</v>
      </c>
    </row>
    <row r="114" s="13" customFormat="1">
      <c r="A114" s="13"/>
      <c r="B114" s="226"/>
      <c r="C114" s="227"/>
      <c r="D114" s="228" t="s">
        <v>146</v>
      </c>
      <c r="E114" s="229" t="s">
        <v>19</v>
      </c>
      <c r="F114" s="230" t="s">
        <v>203</v>
      </c>
      <c r="G114" s="227"/>
      <c r="H114" s="231">
        <v>20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146</v>
      </c>
      <c r="AU114" s="237" t="s">
        <v>83</v>
      </c>
      <c r="AV114" s="13" t="s">
        <v>83</v>
      </c>
      <c r="AW114" s="13" t="s">
        <v>35</v>
      </c>
      <c r="AX114" s="13" t="s">
        <v>81</v>
      </c>
      <c r="AY114" s="237" t="s">
        <v>137</v>
      </c>
    </row>
    <row r="115" s="12" customFormat="1" ht="22.8" customHeight="1">
      <c r="A115" s="12"/>
      <c r="B115" s="197"/>
      <c r="C115" s="198"/>
      <c r="D115" s="199" t="s">
        <v>73</v>
      </c>
      <c r="E115" s="211" t="s">
        <v>204</v>
      </c>
      <c r="F115" s="211" t="s">
        <v>205</v>
      </c>
      <c r="G115" s="198"/>
      <c r="H115" s="198"/>
      <c r="I115" s="201"/>
      <c r="J115" s="212">
        <f>BK115</f>
        <v>0</v>
      </c>
      <c r="K115" s="198"/>
      <c r="L115" s="203"/>
      <c r="M115" s="204"/>
      <c r="N115" s="205"/>
      <c r="O115" s="205"/>
      <c r="P115" s="206">
        <f>P116+SUM(P117:P153)</f>
        <v>0</v>
      </c>
      <c r="Q115" s="205"/>
      <c r="R115" s="206">
        <f>R116+SUM(R117:R153)</f>
        <v>33.138339999999999</v>
      </c>
      <c r="S115" s="205"/>
      <c r="T115" s="207">
        <f>T116+SUM(T117:T153)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8" t="s">
        <v>81</v>
      </c>
      <c r="AT115" s="209" t="s">
        <v>73</v>
      </c>
      <c r="AU115" s="209" t="s">
        <v>81</v>
      </c>
      <c r="AY115" s="208" t="s">
        <v>137</v>
      </c>
      <c r="BK115" s="210">
        <f>BK116+SUM(BK117:BK153)</f>
        <v>0</v>
      </c>
    </row>
    <row r="116" s="2" customFormat="1" ht="24.15" customHeight="1">
      <c r="A116" s="39"/>
      <c r="B116" s="40"/>
      <c r="C116" s="213" t="s">
        <v>206</v>
      </c>
      <c r="D116" s="213" t="s">
        <v>139</v>
      </c>
      <c r="E116" s="214" t="s">
        <v>207</v>
      </c>
      <c r="F116" s="215" t="s">
        <v>208</v>
      </c>
      <c r="G116" s="216" t="s">
        <v>209</v>
      </c>
      <c r="H116" s="217">
        <v>2225</v>
      </c>
      <c r="I116" s="218"/>
      <c r="J116" s="219">
        <f>ROUND(I116*H116,2)</f>
        <v>0</v>
      </c>
      <c r="K116" s="215" t="s">
        <v>143</v>
      </c>
      <c r="L116" s="45"/>
      <c r="M116" s="220" t="s">
        <v>19</v>
      </c>
      <c r="N116" s="221" t="s">
        <v>45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144</v>
      </c>
      <c r="AT116" s="224" t="s">
        <v>139</v>
      </c>
      <c r="AU116" s="224" t="s">
        <v>83</v>
      </c>
      <c r="AY116" s="18" t="s">
        <v>137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81</v>
      </c>
      <c r="BK116" s="225">
        <f>ROUND(I116*H116,2)</f>
        <v>0</v>
      </c>
      <c r="BL116" s="18" t="s">
        <v>144</v>
      </c>
      <c r="BM116" s="224" t="s">
        <v>210</v>
      </c>
    </row>
    <row r="117" s="2" customFormat="1" ht="14.4" customHeight="1">
      <c r="A117" s="39"/>
      <c r="B117" s="40"/>
      <c r="C117" s="213" t="s">
        <v>211</v>
      </c>
      <c r="D117" s="213" t="s">
        <v>139</v>
      </c>
      <c r="E117" s="214" t="s">
        <v>212</v>
      </c>
      <c r="F117" s="215" t="s">
        <v>213</v>
      </c>
      <c r="G117" s="216" t="s">
        <v>209</v>
      </c>
      <c r="H117" s="217">
        <v>750</v>
      </c>
      <c r="I117" s="218"/>
      <c r="J117" s="219">
        <f>ROUND(I117*H117,2)</f>
        <v>0</v>
      </c>
      <c r="K117" s="215" t="s">
        <v>143</v>
      </c>
      <c r="L117" s="45"/>
      <c r="M117" s="220" t="s">
        <v>19</v>
      </c>
      <c r="N117" s="221" t="s">
        <v>45</v>
      </c>
      <c r="O117" s="85"/>
      <c r="P117" s="222">
        <f>O117*H117</f>
        <v>0</v>
      </c>
      <c r="Q117" s="222">
        <v>5.0000000000000002E-05</v>
      </c>
      <c r="R117" s="222">
        <f>Q117*H117</f>
        <v>0.037499999999999999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144</v>
      </c>
      <c r="AT117" s="224" t="s">
        <v>139</v>
      </c>
      <c r="AU117" s="224" t="s">
        <v>83</v>
      </c>
      <c r="AY117" s="18" t="s">
        <v>137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81</v>
      </c>
      <c r="BK117" s="225">
        <f>ROUND(I117*H117,2)</f>
        <v>0</v>
      </c>
      <c r="BL117" s="18" t="s">
        <v>144</v>
      </c>
      <c r="BM117" s="224" t="s">
        <v>214</v>
      </c>
    </row>
    <row r="118" s="2" customFormat="1">
      <c r="A118" s="39"/>
      <c r="B118" s="40"/>
      <c r="C118" s="41"/>
      <c r="D118" s="228" t="s">
        <v>215</v>
      </c>
      <c r="E118" s="41"/>
      <c r="F118" s="258" t="s">
        <v>216</v>
      </c>
      <c r="G118" s="41"/>
      <c r="H118" s="41"/>
      <c r="I118" s="259"/>
      <c r="J118" s="41"/>
      <c r="K118" s="41"/>
      <c r="L118" s="45"/>
      <c r="M118" s="260"/>
      <c r="N118" s="261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215</v>
      </c>
      <c r="AU118" s="18" t="s">
        <v>83</v>
      </c>
    </row>
    <row r="119" s="2" customFormat="1" ht="14.4" customHeight="1">
      <c r="A119" s="39"/>
      <c r="B119" s="40"/>
      <c r="C119" s="248" t="s">
        <v>217</v>
      </c>
      <c r="D119" s="248" t="s">
        <v>149</v>
      </c>
      <c r="E119" s="249" t="s">
        <v>218</v>
      </c>
      <c r="F119" s="250" t="s">
        <v>219</v>
      </c>
      <c r="G119" s="251" t="s">
        <v>220</v>
      </c>
      <c r="H119" s="252">
        <v>750</v>
      </c>
      <c r="I119" s="253"/>
      <c r="J119" s="254">
        <f>ROUND(I119*H119,2)</f>
        <v>0</v>
      </c>
      <c r="K119" s="250" t="s">
        <v>19</v>
      </c>
      <c r="L119" s="255"/>
      <c r="M119" s="256" t="s">
        <v>19</v>
      </c>
      <c r="N119" s="257" t="s">
        <v>45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153</v>
      </c>
      <c r="AT119" s="224" t="s">
        <v>149</v>
      </c>
      <c r="AU119" s="224" t="s">
        <v>83</v>
      </c>
      <c r="AY119" s="18" t="s">
        <v>137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81</v>
      </c>
      <c r="BK119" s="225">
        <f>ROUND(I119*H119,2)</f>
        <v>0</v>
      </c>
      <c r="BL119" s="18" t="s">
        <v>144</v>
      </c>
      <c r="BM119" s="224" t="s">
        <v>221</v>
      </c>
    </row>
    <row r="120" s="2" customFormat="1" ht="14.4" customHeight="1">
      <c r="A120" s="39"/>
      <c r="B120" s="40"/>
      <c r="C120" s="213" t="s">
        <v>8</v>
      </c>
      <c r="D120" s="213" t="s">
        <v>139</v>
      </c>
      <c r="E120" s="214" t="s">
        <v>222</v>
      </c>
      <c r="F120" s="215" t="s">
        <v>223</v>
      </c>
      <c r="G120" s="216" t="s">
        <v>209</v>
      </c>
      <c r="H120" s="217">
        <v>750</v>
      </c>
      <c r="I120" s="218"/>
      <c r="J120" s="219">
        <f>ROUND(I120*H120,2)</f>
        <v>0</v>
      </c>
      <c r="K120" s="215" t="s">
        <v>143</v>
      </c>
      <c r="L120" s="45"/>
      <c r="M120" s="220" t="s">
        <v>19</v>
      </c>
      <c r="N120" s="221" t="s">
        <v>45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144</v>
      </c>
      <c r="AT120" s="224" t="s">
        <v>139</v>
      </c>
      <c r="AU120" s="224" t="s">
        <v>83</v>
      </c>
      <c r="AY120" s="18" t="s">
        <v>137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81</v>
      </c>
      <c r="BK120" s="225">
        <f>ROUND(I120*H120,2)</f>
        <v>0</v>
      </c>
      <c r="BL120" s="18" t="s">
        <v>144</v>
      </c>
      <c r="BM120" s="224" t="s">
        <v>224</v>
      </c>
    </row>
    <row r="121" s="2" customFormat="1">
      <c r="A121" s="39"/>
      <c r="B121" s="40"/>
      <c r="C121" s="41"/>
      <c r="D121" s="228" t="s">
        <v>215</v>
      </c>
      <c r="E121" s="41"/>
      <c r="F121" s="258" t="s">
        <v>225</v>
      </c>
      <c r="G121" s="41"/>
      <c r="H121" s="41"/>
      <c r="I121" s="259"/>
      <c r="J121" s="41"/>
      <c r="K121" s="41"/>
      <c r="L121" s="45"/>
      <c r="M121" s="260"/>
      <c r="N121" s="261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215</v>
      </c>
      <c r="AU121" s="18" t="s">
        <v>83</v>
      </c>
    </row>
    <row r="122" s="2" customFormat="1" ht="24.15" customHeight="1">
      <c r="A122" s="39"/>
      <c r="B122" s="40"/>
      <c r="C122" s="248" t="s">
        <v>226</v>
      </c>
      <c r="D122" s="248" t="s">
        <v>149</v>
      </c>
      <c r="E122" s="249" t="s">
        <v>227</v>
      </c>
      <c r="F122" s="250" t="s">
        <v>228</v>
      </c>
      <c r="G122" s="251" t="s">
        <v>220</v>
      </c>
      <c r="H122" s="252">
        <v>750</v>
      </c>
      <c r="I122" s="253"/>
      <c r="J122" s="254">
        <f>ROUND(I122*H122,2)</f>
        <v>0</v>
      </c>
      <c r="K122" s="250" t="s">
        <v>19</v>
      </c>
      <c r="L122" s="255"/>
      <c r="M122" s="256" t="s">
        <v>19</v>
      </c>
      <c r="N122" s="257" t="s">
        <v>45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153</v>
      </c>
      <c r="AT122" s="224" t="s">
        <v>149</v>
      </c>
      <c r="AU122" s="224" t="s">
        <v>83</v>
      </c>
      <c r="AY122" s="18" t="s">
        <v>137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81</v>
      </c>
      <c r="BK122" s="225">
        <f>ROUND(I122*H122,2)</f>
        <v>0</v>
      </c>
      <c r="BL122" s="18" t="s">
        <v>144</v>
      </c>
      <c r="BM122" s="224" t="s">
        <v>229</v>
      </c>
    </row>
    <row r="123" s="2" customFormat="1" ht="24.15" customHeight="1">
      <c r="A123" s="39"/>
      <c r="B123" s="40"/>
      <c r="C123" s="213" t="s">
        <v>230</v>
      </c>
      <c r="D123" s="213" t="s">
        <v>139</v>
      </c>
      <c r="E123" s="214" t="s">
        <v>231</v>
      </c>
      <c r="F123" s="215" t="s">
        <v>232</v>
      </c>
      <c r="G123" s="216" t="s">
        <v>209</v>
      </c>
      <c r="H123" s="217">
        <v>8</v>
      </c>
      <c r="I123" s="218"/>
      <c r="J123" s="219">
        <f>ROUND(I123*H123,2)</f>
        <v>0</v>
      </c>
      <c r="K123" s="215" t="s">
        <v>143</v>
      </c>
      <c r="L123" s="45"/>
      <c r="M123" s="220" t="s">
        <v>19</v>
      </c>
      <c r="N123" s="221" t="s">
        <v>45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144</v>
      </c>
      <c r="AT123" s="224" t="s">
        <v>139</v>
      </c>
      <c r="AU123" s="224" t="s">
        <v>83</v>
      </c>
      <c r="AY123" s="18" t="s">
        <v>137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81</v>
      </c>
      <c r="BK123" s="225">
        <f>ROUND(I123*H123,2)</f>
        <v>0</v>
      </c>
      <c r="BL123" s="18" t="s">
        <v>144</v>
      </c>
      <c r="BM123" s="224" t="s">
        <v>233</v>
      </c>
    </row>
    <row r="124" s="2" customFormat="1">
      <c r="A124" s="39"/>
      <c r="B124" s="40"/>
      <c r="C124" s="41"/>
      <c r="D124" s="228" t="s">
        <v>215</v>
      </c>
      <c r="E124" s="41"/>
      <c r="F124" s="258" t="s">
        <v>234</v>
      </c>
      <c r="G124" s="41"/>
      <c r="H124" s="41"/>
      <c r="I124" s="259"/>
      <c r="J124" s="41"/>
      <c r="K124" s="41"/>
      <c r="L124" s="45"/>
      <c r="M124" s="260"/>
      <c r="N124" s="261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215</v>
      </c>
      <c r="AU124" s="18" t="s">
        <v>83</v>
      </c>
    </row>
    <row r="125" s="2" customFormat="1" ht="24.15" customHeight="1">
      <c r="A125" s="39"/>
      <c r="B125" s="40"/>
      <c r="C125" s="213" t="s">
        <v>235</v>
      </c>
      <c r="D125" s="213" t="s">
        <v>139</v>
      </c>
      <c r="E125" s="214" t="s">
        <v>236</v>
      </c>
      <c r="F125" s="215" t="s">
        <v>237</v>
      </c>
      <c r="G125" s="216" t="s">
        <v>209</v>
      </c>
      <c r="H125" s="217">
        <v>8</v>
      </c>
      <c r="I125" s="218"/>
      <c r="J125" s="219">
        <f>ROUND(I125*H125,2)</f>
        <v>0</v>
      </c>
      <c r="K125" s="215" t="s">
        <v>143</v>
      </c>
      <c r="L125" s="45"/>
      <c r="M125" s="220" t="s">
        <v>19</v>
      </c>
      <c r="N125" s="221" t="s">
        <v>45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144</v>
      </c>
      <c r="AT125" s="224" t="s">
        <v>139</v>
      </c>
      <c r="AU125" s="224" t="s">
        <v>83</v>
      </c>
      <c r="AY125" s="18" t="s">
        <v>137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81</v>
      </c>
      <c r="BK125" s="225">
        <f>ROUND(I125*H125,2)</f>
        <v>0</v>
      </c>
      <c r="BL125" s="18" t="s">
        <v>144</v>
      </c>
      <c r="BM125" s="224" t="s">
        <v>238</v>
      </c>
    </row>
    <row r="126" s="2" customFormat="1" ht="14.4" customHeight="1">
      <c r="A126" s="39"/>
      <c r="B126" s="40"/>
      <c r="C126" s="213" t="s">
        <v>239</v>
      </c>
      <c r="D126" s="213" t="s">
        <v>139</v>
      </c>
      <c r="E126" s="214" t="s">
        <v>240</v>
      </c>
      <c r="F126" s="215" t="s">
        <v>241</v>
      </c>
      <c r="G126" s="216" t="s">
        <v>209</v>
      </c>
      <c r="H126" s="217">
        <v>8</v>
      </c>
      <c r="I126" s="218"/>
      <c r="J126" s="219">
        <f>ROUND(I126*H126,2)</f>
        <v>0</v>
      </c>
      <c r="K126" s="215" t="s">
        <v>143</v>
      </c>
      <c r="L126" s="45"/>
      <c r="M126" s="220" t="s">
        <v>19</v>
      </c>
      <c r="N126" s="221" t="s">
        <v>45</v>
      </c>
      <c r="O126" s="85"/>
      <c r="P126" s="222">
        <f>O126*H126</f>
        <v>0</v>
      </c>
      <c r="Q126" s="222">
        <v>5.0000000000000002E-05</v>
      </c>
      <c r="R126" s="222">
        <f>Q126*H126</f>
        <v>0.00040000000000000002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144</v>
      </c>
      <c r="AT126" s="224" t="s">
        <v>139</v>
      </c>
      <c r="AU126" s="224" t="s">
        <v>83</v>
      </c>
      <c r="AY126" s="18" t="s">
        <v>137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81</v>
      </c>
      <c r="BK126" s="225">
        <f>ROUND(I126*H126,2)</f>
        <v>0</v>
      </c>
      <c r="BL126" s="18" t="s">
        <v>144</v>
      </c>
      <c r="BM126" s="224" t="s">
        <v>242</v>
      </c>
    </row>
    <row r="127" s="2" customFormat="1">
      <c r="A127" s="39"/>
      <c r="B127" s="40"/>
      <c r="C127" s="41"/>
      <c r="D127" s="228" t="s">
        <v>215</v>
      </c>
      <c r="E127" s="41"/>
      <c r="F127" s="258" t="s">
        <v>234</v>
      </c>
      <c r="G127" s="41"/>
      <c r="H127" s="41"/>
      <c r="I127" s="259"/>
      <c r="J127" s="41"/>
      <c r="K127" s="41"/>
      <c r="L127" s="45"/>
      <c r="M127" s="260"/>
      <c r="N127" s="26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215</v>
      </c>
      <c r="AU127" s="18" t="s">
        <v>83</v>
      </c>
    </row>
    <row r="128" s="2" customFormat="1" ht="14.4" customHeight="1">
      <c r="A128" s="39"/>
      <c r="B128" s="40"/>
      <c r="C128" s="248" t="s">
        <v>243</v>
      </c>
      <c r="D128" s="248" t="s">
        <v>149</v>
      </c>
      <c r="E128" s="249" t="s">
        <v>244</v>
      </c>
      <c r="F128" s="250" t="s">
        <v>245</v>
      </c>
      <c r="G128" s="251" t="s">
        <v>246</v>
      </c>
      <c r="H128" s="252">
        <v>8</v>
      </c>
      <c r="I128" s="253"/>
      <c r="J128" s="254">
        <f>ROUND(I128*H128,2)</f>
        <v>0</v>
      </c>
      <c r="K128" s="250" t="s">
        <v>19</v>
      </c>
      <c r="L128" s="255"/>
      <c r="M128" s="256" t="s">
        <v>19</v>
      </c>
      <c r="N128" s="257" t="s">
        <v>45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153</v>
      </c>
      <c r="AT128" s="224" t="s">
        <v>149</v>
      </c>
      <c r="AU128" s="224" t="s">
        <v>83</v>
      </c>
      <c r="AY128" s="18" t="s">
        <v>137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81</v>
      </c>
      <c r="BK128" s="225">
        <f>ROUND(I128*H128,2)</f>
        <v>0</v>
      </c>
      <c r="BL128" s="18" t="s">
        <v>144</v>
      </c>
      <c r="BM128" s="224" t="s">
        <v>247</v>
      </c>
    </row>
    <row r="129" s="2" customFormat="1" ht="14.4" customHeight="1">
      <c r="A129" s="39"/>
      <c r="B129" s="40"/>
      <c r="C129" s="213" t="s">
        <v>7</v>
      </c>
      <c r="D129" s="213" t="s">
        <v>139</v>
      </c>
      <c r="E129" s="214" t="s">
        <v>248</v>
      </c>
      <c r="F129" s="215" t="s">
        <v>249</v>
      </c>
      <c r="G129" s="216" t="s">
        <v>209</v>
      </c>
      <c r="H129" s="217">
        <v>8</v>
      </c>
      <c r="I129" s="218"/>
      <c r="J129" s="219">
        <f>ROUND(I129*H129,2)</f>
        <v>0</v>
      </c>
      <c r="K129" s="215" t="s">
        <v>143</v>
      </c>
      <c r="L129" s="45"/>
      <c r="M129" s="220" t="s">
        <v>19</v>
      </c>
      <c r="N129" s="221" t="s">
        <v>45</v>
      </c>
      <c r="O129" s="85"/>
      <c r="P129" s="222">
        <f>O129*H129</f>
        <v>0</v>
      </c>
      <c r="Q129" s="222">
        <v>0.0020799999999999998</v>
      </c>
      <c r="R129" s="222">
        <f>Q129*H129</f>
        <v>0.016639999999999999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144</v>
      </c>
      <c r="AT129" s="224" t="s">
        <v>139</v>
      </c>
      <c r="AU129" s="224" t="s">
        <v>83</v>
      </c>
      <c r="AY129" s="18" t="s">
        <v>137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81</v>
      </c>
      <c r="BK129" s="225">
        <f>ROUND(I129*H129,2)</f>
        <v>0</v>
      </c>
      <c r="BL129" s="18" t="s">
        <v>144</v>
      </c>
      <c r="BM129" s="224" t="s">
        <v>250</v>
      </c>
    </row>
    <row r="130" s="2" customFormat="1">
      <c r="A130" s="39"/>
      <c r="B130" s="40"/>
      <c r="C130" s="41"/>
      <c r="D130" s="228" t="s">
        <v>215</v>
      </c>
      <c r="E130" s="41"/>
      <c r="F130" s="258" t="s">
        <v>234</v>
      </c>
      <c r="G130" s="41"/>
      <c r="H130" s="41"/>
      <c r="I130" s="259"/>
      <c r="J130" s="41"/>
      <c r="K130" s="41"/>
      <c r="L130" s="45"/>
      <c r="M130" s="260"/>
      <c r="N130" s="261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215</v>
      </c>
      <c r="AU130" s="18" t="s">
        <v>83</v>
      </c>
    </row>
    <row r="131" s="2" customFormat="1" ht="14.4" customHeight="1">
      <c r="A131" s="39"/>
      <c r="B131" s="40"/>
      <c r="C131" s="248" t="s">
        <v>251</v>
      </c>
      <c r="D131" s="248" t="s">
        <v>149</v>
      </c>
      <c r="E131" s="249" t="s">
        <v>252</v>
      </c>
      <c r="F131" s="250" t="s">
        <v>253</v>
      </c>
      <c r="G131" s="251" t="s">
        <v>220</v>
      </c>
      <c r="H131" s="252">
        <v>4466</v>
      </c>
      <c r="I131" s="253"/>
      <c r="J131" s="254">
        <f>ROUND(I131*H131,2)</f>
        <v>0</v>
      </c>
      <c r="K131" s="250" t="s">
        <v>19</v>
      </c>
      <c r="L131" s="255"/>
      <c r="M131" s="256" t="s">
        <v>19</v>
      </c>
      <c r="N131" s="257" t="s">
        <v>45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153</v>
      </c>
      <c r="AT131" s="224" t="s">
        <v>149</v>
      </c>
      <c r="AU131" s="224" t="s">
        <v>83</v>
      </c>
      <c r="AY131" s="18" t="s">
        <v>137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81</v>
      </c>
      <c r="BK131" s="225">
        <f>ROUND(I131*H131,2)</f>
        <v>0</v>
      </c>
      <c r="BL131" s="18" t="s">
        <v>144</v>
      </c>
      <c r="BM131" s="224" t="s">
        <v>254</v>
      </c>
    </row>
    <row r="132" s="13" customFormat="1">
      <c r="A132" s="13"/>
      <c r="B132" s="226"/>
      <c r="C132" s="227"/>
      <c r="D132" s="228" t="s">
        <v>146</v>
      </c>
      <c r="E132" s="229" t="s">
        <v>19</v>
      </c>
      <c r="F132" s="230" t="s">
        <v>255</v>
      </c>
      <c r="G132" s="227"/>
      <c r="H132" s="231">
        <v>4466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146</v>
      </c>
      <c r="AU132" s="237" t="s">
        <v>83</v>
      </c>
      <c r="AV132" s="13" t="s">
        <v>83</v>
      </c>
      <c r="AW132" s="13" t="s">
        <v>35</v>
      </c>
      <c r="AX132" s="13" t="s">
        <v>81</v>
      </c>
      <c r="AY132" s="237" t="s">
        <v>137</v>
      </c>
    </row>
    <row r="133" s="2" customFormat="1" ht="14.4" customHeight="1">
      <c r="A133" s="39"/>
      <c r="B133" s="40"/>
      <c r="C133" s="213" t="s">
        <v>256</v>
      </c>
      <c r="D133" s="213" t="s">
        <v>139</v>
      </c>
      <c r="E133" s="214" t="s">
        <v>257</v>
      </c>
      <c r="F133" s="215" t="s">
        <v>258</v>
      </c>
      <c r="G133" s="216" t="s">
        <v>142</v>
      </c>
      <c r="H133" s="217">
        <v>1508</v>
      </c>
      <c r="I133" s="218"/>
      <c r="J133" s="219">
        <f>ROUND(I133*H133,2)</f>
        <v>0</v>
      </c>
      <c r="K133" s="215" t="s">
        <v>143</v>
      </c>
      <c r="L133" s="45"/>
      <c r="M133" s="220" t="s">
        <v>19</v>
      </c>
      <c r="N133" s="221" t="s">
        <v>45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144</v>
      </c>
      <c r="AT133" s="224" t="s">
        <v>139</v>
      </c>
      <c r="AU133" s="224" t="s">
        <v>83</v>
      </c>
      <c r="AY133" s="18" t="s">
        <v>137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81</v>
      </c>
      <c r="BK133" s="225">
        <f>ROUND(I133*H133,2)</f>
        <v>0</v>
      </c>
      <c r="BL133" s="18" t="s">
        <v>144</v>
      </c>
      <c r="BM133" s="224" t="s">
        <v>259</v>
      </c>
    </row>
    <row r="134" s="13" customFormat="1">
      <c r="A134" s="13"/>
      <c r="B134" s="226"/>
      <c r="C134" s="227"/>
      <c r="D134" s="228" t="s">
        <v>146</v>
      </c>
      <c r="E134" s="229" t="s">
        <v>19</v>
      </c>
      <c r="F134" s="230" t="s">
        <v>260</v>
      </c>
      <c r="G134" s="227"/>
      <c r="H134" s="231">
        <v>1508</v>
      </c>
      <c r="I134" s="232"/>
      <c r="J134" s="227"/>
      <c r="K134" s="227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146</v>
      </c>
      <c r="AU134" s="237" t="s">
        <v>83</v>
      </c>
      <c r="AV134" s="13" t="s">
        <v>83</v>
      </c>
      <c r="AW134" s="13" t="s">
        <v>35</v>
      </c>
      <c r="AX134" s="13" t="s">
        <v>81</v>
      </c>
      <c r="AY134" s="237" t="s">
        <v>137</v>
      </c>
    </row>
    <row r="135" s="14" customFormat="1">
      <c r="A135" s="14"/>
      <c r="B135" s="238"/>
      <c r="C135" s="239"/>
      <c r="D135" s="228" t="s">
        <v>146</v>
      </c>
      <c r="E135" s="240" t="s">
        <v>19</v>
      </c>
      <c r="F135" s="241" t="s">
        <v>261</v>
      </c>
      <c r="G135" s="239"/>
      <c r="H135" s="240" t="s">
        <v>19</v>
      </c>
      <c r="I135" s="242"/>
      <c r="J135" s="239"/>
      <c r="K135" s="239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146</v>
      </c>
      <c r="AU135" s="247" t="s">
        <v>83</v>
      </c>
      <c r="AV135" s="14" t="s">
        <v>81</v>
      </c>
      <c r="AW135" s="14" t="s">
        <v>35</v>
      </c>
      <c r="AX135" s="14" t="s">
        <v>74</v>
      </c>
      <c r="AY135" s="247" t="s">
        <v>137</v>
      </c>
    </row>
    <row r="136" s="2" customFormat="1" ht="14.4" customHeight="1">
      <c r="A136" s="39"/>
      <c r="B136" s="40"/>
      <c r="C136" s="248" t="s">
        <v>262</v>
      </c>
      <c r="D136" s="248" t="s">
        <v>149</v>
      </c>
      <c r="E136" s="249" t="s">
        <v>263</v>
      </c>
      <c r="F136" s="250" t="s">
        <v>264</v>
      </c>
      <c r="G136" s="251" t="s">
        <v>265</v>
      </c>
      <c r="H136" s="252">
        <v>150.80000000000001</v>
      </c>
      <c r="I136" s="253"/>
      <c r="J136" s="254">
        <f>ROUND(I136*H136,2)</f>
        <v>0</v>
      </c>
      <c r="K136" s="250" t="s">
        <v>143</v>
      </c>
      <c r="L136" s="255"/>
      <c r="M136" s="256" t="s">
        <v>19</v>
      </c>
      <c r="N136" s="257" t="s">
        <v>45</v>
      </c>
      <c r="O136" s="85"/>
      <c r="P136" s="222">
        <f>O136*H136</f>
        <v>0</v>
      </c>
      <c r="Q136" s="222">
        <v>0.20000000000000001</v>
      </c>
      <c r="R136" s="222">
        <f>Q136*H136</f>
        <v>30.160000000000004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153</v>
      </c>
      <c r="AT136" s="224" t="s">
        <v>149</v>
      </c>
      <c r="AU136" s="224" t="s">
        <v>83</v>
      </c>
      <c r="AY136" s="18" t="s">
        <v>137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81</v>
      </c>
      <c r="BK136" s="225">
        <f>ROUND(I136*H136,2)</f>
        <v>0</v>
      </c>
      <c r="BL136" s="18" t="s">
        <v>144</v>
      </c>
      <c r="BM136" s="224" t="s">
        <v>266</v>
      </c>
    </row>
    <row r="137" s="13" customFormat="1">
      <c r="A137" s="13"/>
      <c r="B137" s="226"/>
      <c r="C137" s="227"/>
      <c r="D137" s="228" t="s">
        <v>146</v>
      </c>
      <c r="E137" s="229" t="s">
        <v>19</v>
      </c>
      <c r="F137" s="230" t="s">
        <v>267</v>
      </c>
      <c r="G137" s="227"/>
      <c r="H137" s="231">
        <v>150.80000000000001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146</v>
      </c>
      <c r="AU137" s="237" t="s">
        <v>83</v>
      </c>
      <c r="AV137" s="13" t="s">
        <v>83</v>
      </c>
      <c r="AW137" s="13" t="s">
        <v>35</v>
      </c>
      <c r="AX137" s="13" t="s">
        <v>81</v>
      </c>
      <c r="AY137" s="237" t="s">
        <v>137</v>
      </c>
    </row>
    <row r="138" s="2" customFormat="1" ht="14.4" customHeight="1">
      <c r="A138" s="39"/>
      <c r="B138" s="40"/>
      <c r="C138" s="213" t="s">
        <v>268</v>
      </c>
      <c r="D138" s="213" t="s">
        <v>139</v>
      </c>
      <c r="E138" s="214" t="s">
        <v>269</v>
      </c>
      <c r="F138" s="215" t="s">
        <v>270</v>
      </c>
      <c r="G138" s="216" t="s">
        <v>209</v>
      </c>
      <c r="H138" s="217">
        <v>2233</v>
      </c>
      <c r="I138" s="218"/>
      <c r="J138" s="219">
        <f>ROUND(I138*H138,2)</f>
        <v>0</v>
      </c>
      <c r="K138" s="215" t="s">
        <v>143</v>
      </c>
      <c r="L138" s="45"/>
      <c r="M138" s="220" t="s">
        <v>19</v>
      </c>
      <c r="N138" s="221" t="s">
        <v>45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144</v>
      </c>
      <c r="AT138" s="224" t="s">
        <v>139</v>
      </c>
      <c r="AU138" s="224" t="s">
        <v>83</v>
      </c>
      <c r="AY138" s="18" t="s">
        <v>137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81</v>
      </c>
      <c r="BK138" s="225">
        <f>ROUND(I138*H138,2)</f>
        <v>0</v>
      </c>
      <c r="BL138" s="18" t="s">
        <v>144</v>
      </c>
      <c r="BM138" s="224" t="s">
        <v>271</v>
      </c>
    </row>
    <row r="139" s="13" customFormat="1">
      <c r="A139" s="13"/>
      <c r="B139" s="226"/>
      <c r="C139" s="227"/>
      <c r="D139" s="228" t="s">
        <v>146</v>
      </c>
      <c r="E139" s="229" t="s">
        <v>19</v>
      </c>
      <c r="F139" s="230" t="s">
        <v>272</v>
      </c>
      <c r="G139" s="227"/>
      <c r="H139" s="231">
        <v>2233</v>
      </c>
      <c r="I139" s="232"/>
      <c r="J139" s="227"/>
      <c r="K139" s="227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146</v>
      </c>
      <c r="AU139" s="237" t="s">
        <v>83</v>
      </c>
      <c r="AV139" s="13" t="s">
        <v>83</v>
      </c>
      <c r="AW139" s="13" t="s">
        <v>35</v>
      </c>
      <c r="AX139" s="13" t="s">
        <v>81</v>
      </c>
      <c r="AY139" s="237" t="s">
        <v>137</v>
      </c>
    </row>
    <row r="140" s="2" customFormat="1" ht="14.4" customHeight="1">
      <c r="A140" s="39"/>
      <c r="B140" s="40"/>
      <c r="C140" s="248" t="s">
        <v>273</v>
      </c>
      <c r="D140" s="248" t="s">
        <v>149</v>
      </c>
      <c r="E140" s="249" t="s">
        <v>274</v>
      </c>
      <c r="F140" s="250" t="s">
        <v>275</v>
      </c>
      <c r="G140" s="251" t="s">
        <v>182</v>
      </c>
      <c r="H140" s="252">
        <v>8.9320000000000004</v>
      </c>
      <c r="I140" s="253"/>
      <c r="J140" s="254">
        <f>ROUND(I140*H140,2)</f>
        <v>0</v>
      </c>
      <c r="K140" s="250" t="s">
        <v>19</v>
      </c>
      <c r="L140" s="255"/>
      <c r="M140" s="256" t="s">
        <v>19</v>
      </c>
      <c r="N140" s="257" t="s">
        <v>45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153</v>
      </c>
      <c r="AT140" s="224" t="s">
        <v>149</v>
      </c>
      <c r="AU140" s="224" t="s">
        <v>83</v>
      </c>
      <c r="AY140" s="18" t="s">
        <v>137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81</v>
      </c>
      <c r="BK140" s="225">
        <f>ROUND(I140*H140,2)</f>
        <v>0</v>
      </c>
      <c r="BL140" s="18" t="s">
        <v>144</v>
      </c>
      <c r="BM140" s="224" t="s">
        <v>276</v>
      </c>
    </row>
    <row r="141" s="13" customFormat="1">
      <c r="A141" s="13"/>
      <c r="B141" s="226"/>
      <c r="C141" s="227"/>
      <c r="D141" s="228" t="s">
        <v>146</v>
      </c>
      <c r="E141" s="229" t="s">
        <v>19</v>
      </c>
      <c r="F141" s="230" t="s">
        <v>277</v>
      </c>
      <c r="G141" s="227"/>
      <c r="H141" s="231">
        <v>8.9320000000000004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146</v>
      </c>
      <c r="AU141" s="237" t="s">
        <v>83</v>
      </c>
      <c r="AV141" s="13" t="s">
        <v>83</v>
      </c>
      <c r="AW141" s="13" t="s">
        <v>35</v>
      </c>
      <c r="AX141" s="13" t="s">
        <v>81</v>
      </c>
      <c r="AY141" s="237" t="s">
        <v>137</v>
      </c>
    </row>
    <row r="142" s="2" customFormat="1" ht="14.4" customHeight="1">
      <c r="A142" s="39"/>
      <c r="B142" s="40"/>
      <c r="C142" s="213" t="s">
        <v>278</v>
      </c>
      <c r="D142" s="213" t="s">
        <v>139</v>
      </c>
      <c r="E142" s="214" t="s">
        <v>279</v>
      </c>
      <c r="F142" s="215" t="s">
        <v>280</v>
      </c>
      <c r="G142" s="216" t="s">
        <v>265</v>
      </c>
      <c r="H142" s="217">
        <v>6.7400000000000002</v>
      </c>
      <c r="I142" s="218"/>
      <c r="J142" s="219">
        <f>ROUND(I142*H142,2)</f>
        <v>0</v>
      </c>
      <c r="K142" s="215" t="s">
        <v>143</v>
      </c>
      <c r="L142" s="45"/>
      <c r="M142" s="220" t="s">
        <v>19</v>
      </c>
      <c r="N142" s="221" t="s">
        <v>45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144</v>
      </c>
      <c r="AT142" s="224" t="s">
        <v>139</v>
      </c>
      <c r="AU142" s="224" t="s">
        <v>83</v>
      </c>
      <c r="AY142" s="18" t="s">
        <v>137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81</v>
      </c>
      <c r="BK142" s="225">
        <f>ROUND(I142*H142,2)</f>
        <v>0</v>
      </c>
      <c r="BL142" s="18" t="s">
        <v>144</v>
      </c>
      <c r="BM142" s="224" t="s">
        <v>281</v>
      </c>
    </row>
    <row r="143" s="13" customFormat="1">
      <c r="A143" s="13"/>
      <c r="B143" s="226"/>
      <c r="C143" s="227"/>
      <c r="D143" s="228" t="s">
        <v>146</v>
      </c>
      <c r="E143" s="229" t="s">
        <v>19</v>
      </c>
      <c r="F143" s="230" t="s">
        <v>282</v>
      </c>
      <c r="G143" s="227"/>
      <c r="H143" s="231">
        <v>6.7400000000000002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146</v>
      </c>
      <c r="AU143" s="237" t="s">
        <v>83</v>
      </c>
      <c r="AV143" s="13" t="s">
        <v>83</v>
      </c>
      <c r="AW143" s="13" t="s">
        <v>35</v>
      </c>
      <c r="AX143" s="13" t="s">
        <v>81</v>
      </c>
      <c r="AY143" s="237" t="s">
        <v>137</v>
      </c>
    </row>
    <row r="144" s="14" customFormat="1">
      <c r="A144" s="14"/>
      <c r="B144" s="238"/>
      <c r="C144" s="239"/>
      <c r="D144" s="228" t="s">
        <v>146</v>
      </c>
      <c r="E144" s="240" t="s">
        <v>19</v>
      </c>
      <c r="F144" s="241" t="s">
        <v>283</v>
      </c>
      <c r="G144" s="239"/>
      <c r="H144" s="240" t="s">
        <v>19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146</v>
      </c>
      <c r="AU144" s="247" t="s">
        <v>83</v>
      </c>
      <c r="AV144" s="14" t="s">
        <v>81</v>
      </c>
      <c r="AW144" s="14" t="s">
        <v>35</v>
      </c>
      <c r="AX144" s="14" t="s">
        <v>74</v>
      </c>
      <c r="AY144" s="247" t="s">
        <v>137</v>
      </c>
    </row>
    <row r="145" s="14" customFormat="1">
      <c r="A145" s="14"/>
      <c r="B145" s="238"/>
      <c r="C145" s="239"/>
      <c r="D145" s="228" t="s">
        <v>146</v>
      </c>
      <c r="E145" s="240" t="s">
        <v>19</v>
      </c>
      <c r="F145" s="241" t="s">
        <v>284</v>
      </c>
      <c r="G145" s="239"/>
      <c r="H145" s="240" t="s">
        <v>19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146</v>
      </c>
      <c r="AU145" s="247" t="s">
        <v>83</v>
      </c>
      <c r="AV145" s="14" t="s">
        <v>81</v>
      </c>
      <c r="AW145" s="14" t="s">
        <v>35</v>
      </c>
      <c r="AX145" s="14" t="s">
        <v>74</v>
      </c>
      <c r="AY145" s="247" t="s">
        <v>137</v>
      </c>
    </row>
    <row r="146" s="14" customFormat="1">
      <c r="A146" s="14"/>
      <c r="B146" s="238"/>
      <c r="C146" s="239"/>
      <c r="D146" s="228" t="s">
        <v>146</v>
      </c>
      <c r="E146" s="240" t="s">
        <v>19</v>
      </c>
      <c r="F146" s="241" t="s">
        <v>285</v>
      </c>
      <c r="G146" s="239"/>
      <c r="H146" s="240" t="s">
        <v>19</v>
      </c>
      <c r="I146" s="242"/>
      <c r="J146" s="239"/>
      <c r="K146" s="239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146</v>
      </c>
      <c r="AU146" s="247" t="s">
        <v>83</v>
      </c>
      <c r="AV146" s="14" t="s">
        <v>81</v>
      </c>
      <c r="AW146" s="14" t="s">
        <v>35</v>
      </c>
      <c r="AX146" s="14" t="s">
        <v>74</v>
      </c>
      <c r="AY146" s="247" t="s">
        <v>137</v>
      </c>
    </row>
    <row r="147" s="14" customFormat="1">
      <c r="A147" s="14"/>
      <c r="B147" s="238"/>
      <c r="C147" s="239"/>
      <c r="D147" s="228" t="s">
        <v>146</v>
      </c>
      <c r="E147" s="240" t="s">
        <v>19</v>
      </c>
      <c r="F147" s="241" t="s">
        <v>286</v>
      </c>
      <c r="G147" s="239"/>
      <c r="H147" s="240" t="s">
        <v>19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146</v>
      </c>
      <c r="AU147" s="247" t="s">
        <v>83</v>
      </c>
      <c r="AV147" s="14" t="s">
        <v>81</v>
      </c>
      <c r="AW147" s="14" t="s">
        <v>35</v>
      </c>
      <c r="AX147" s="14" t="s">
        <v>74</v>
      </c>
      <c r="AY147" s="247" t="s">
        <v>137</v>
      </c>
    </row>
    <row r="148" s="14" customFormat="1">
      <c r="A148" s="14"/>
      <c r="B148" s="238"/>
      <c r="C148" s="239"/>
      <c r="D148" s="228" t="s">
        <v>146</v>
      </c>
      <c r="E148" s="240" t="s">
        <v>19</v>
      </c>
      <c r="F148" s="241" t="s">
        <v>287</v>
      </c>
      <c r="G148" s="239"/>
      <c r="H148" s="240" t="s">
        <v>19</v>
      </c>
      <c r="I148" s="242"/>
      <c r="J148" s="239"/>
      <c r="K148" s="239"/>
      <c r="L148" s="243"/>
      <c r="M148" s="244"/>
      <c r="N148" s="245"/>
      <c r="O148" s="245"/>
      <c r="P148" s="245"/>
      <c r="Q148" s="245"/>
      <c r="R148" s="245"/>
      <c r="S148" s="245"/>
      <c r="T148" s="24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7" t="s">
        <v>146</v>
      </c>
      <c r="AU148" s="247" t="s">
        <v>83</v>
      </c>
      <c r="AV148" s="14" t="s">
        <v>81</v>
      </c>
      <c r="AW148" s="14" t="s">
        <v>35</v>
      </c>
      <c r="AX148" s="14" t="s">
        <v>74</v>
      </c>
      <c r="AY148" s="247" t="s">
        <v>137</v>
      </c>
    </row>
    <row r="149" s="2" customFormat="1" ht="14.4" customHeight="1">
      <c r="A149" s="39"/>
      <c r="B149" s="40"/>
      <c r="C149" s="213" t="s">
        <v>288</v>
      </c>
      <c r="D149" s="213" t="s">
        <v>139</v>
      </c>
      <c r="E149" s="214" t="s">
        <v>289</v>
      </c>
      <c r="F149" s="215" t="s">
        <v>290</v>
      </c>
      <c r="G149" s="216" t="s">
        <v>265</v>
      </c>
      <c r="H149" s="217">
        <v>6.7400000000000002</v>
      </c>
      <c r="I149" s="218"/>
      <c r="J149" s="219">
        <f>ROUND(I149*H149,2)</f>
        <v>0</v>
      </c>
      <c r="K149" s="215" t="s">
        <v>143</v>
      </c>
      <c r="L149" s="45"/>
      <c r="M149" s="220" t="s">
        <v>19</v>
      </c>
      <c r="N149" s="221" t="s">
        <v>45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144</v>
      </c>
      <c r="AT149" s="224" t="s">
        <v>139</v>
      </c>
      <c r="AU149" s="224" t="s">
        <v>83</v>
      </c>
      <c r="AY149" s="18" t="s">
        <v>137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81</v>
      </c>
      <c r="BK149" s="225">
        <f>ROUND(I149*H149,2)</f>
        <v>0</v>
      </c>
      <c r="BL149" s="18" t="s">
        <v>144</v>
      </c>
      <c r="BM149" s="224" t="s">
        <v>291</v>
      </c>
    </row>
    <row r="150" s="2" customFormat="1" ht="14.4" customHeight="1">
      <c r="A150" s="39"/>
      <c r="B150" s="40"/>
      <c r="C150" s="213" t="s">
        <v>292</v>
      </c>
      <c r="D150" s="213" t="s">
        <v>139</v>
      </c>
      <c r="E150" s="214" t="s">
        <v>293</v>
      </c>
      <c r="F150" s="215" t="s">
        <v>294</v>
      </c>
      <c r="G150" s="216" t="s">
        <v>265</v>
      </c>
      <c r="H150" s="217">
        <v>40.439999999999998</v>
      </c>
      <c r="I150" s="218"/>
      <c r="J150" s="219">
        <f>ROUND(I150*H150,2)</f>
        <v>0</v>
      </c>
      <c r="K150" s="215" t="s">
        <v>143</v>
      </c>
      <c r="L150" s="45"/>
      <c r="M150" s="220" t="s">
        <v>19</v>
      </c>
      <c r="N150" s="221" t="s">
        <v>45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144</v>
      </c>
      <c r="AT150" s="224" t="s">
        <v>139</v>
      </c>
      <c r="AU150" s="224" t="s">
        <v>83</v>
      </c>
      <c r="AY150" s="18" t="s">
        <v>137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81</v>
      </c>
      <c r="BK150" s="225">
        <f>ROUND(I150*H150,2)</f>
        <v>0</v>
      </c>
      <c r="BL150" s="18" t="s">
        <v>144</v>
      </c>
      <c r="BM150" s="224" t="s">
        <v>295</v>
      </c>
    </row>
    <row r="151" s="13" customFormat="1">
      <c r="A151" s="13"/>
      <c r="B151" s="226"/>
      <c r="C151" s="227"/>
      <c r="D151" s="228" t="s">
        <v>146</v>
      </c>
      <c r="E151" s="229" t="s">
        <v>19</v>
      </c>
      <c r="F151" s="230" t="s">
        <v>296</v>
      </c>
      <c r="G151" s="227"/>
      <c r="H151" s="231">
        <v>40.439999999999998</v>
      </c>
      <c r="I151" s="232"/>
      <c r="J151" s="227"/>
      <c r="K151" s="227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146</v>
      </c>
      <c r="AU151" s="237" t="s">
        <v>83</v>
      </c>
      <c r="AV151" s="13" t="s">
        <v>83</v>
      </c>
      <c r="AW151" s="13" t="s">
        <v>35</v>
      </c>
      <c r="AX151" s="13" t="s">
        <v>81</v>
      </c>
      <c r="AY151" s="237" t="s">
        <v>137</v>
      </c>
    </row>
    <row r="152" s="2" customFormat="1" ht="14.4" customHeight="1">
      <c r="A152" s="39"/>
      <c r="B152" s="40"/>
      <c r="C152" s="213" t="s">
        <v>297</v>
      </c>
      <c r="D152" s="213" t="s">
        <v>139</v>
      </c>
      <c r="E152" s="214" t="s">
        <v>298</v>
      </c>
      <c r="F152" s="215" t="s">
        <v>299</v>
      </c>
      <c r="G152" s="216" t="s">
        <v>300</v>
      </c>
      <c r="H152" s="217">
        <v>45.158000000000001</v>
      </c>
      <c r="I152" s="218"/>
      <c r="J152" s="219">
        <f>ROUND(I152*H152,2)</f>
        <v>0</v>
      </c>
      <c r="K152" s="215" t="s">
        <v>143</v>
      </c>
      <c r="L152" s="45"/>
      <c r="M152" s="220" t="s">
        <v>19</v>
      </c>
      <c r="N152" s="221" t="s">
        <v>45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144</v>
      </c>
      <c r="AT152" s="224" t="s">
        <v>139</v>
      </c>
      <c r="AU152" s="224" t="s">
        <v>83</v>
      </c>
      <c r="AY152" s="18" t="s">
        <v>137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81</v>
      </c>
      <c r="BK152" s="225">
        <f>ROUND(I152*H152,2)</f>
        <v>0</v>
      </c>
      <c r="BL152" s="18" t="s">
        <v>144</v>
      </c>
      <c r="BM152" s="224" t="s">
        <v>301</v>
      </c>
    </row>
    <row r="153" s="12" customFormat="1" ht="20.88" customHeight="1">
      <c r="A153" s="12"/>
      <c r="B153" s="197"/>
      <c r="C153" s="198"/>
      <c r="D153" s="199" t="s">
        <v>73</v>
      </c>
      <c r="E153" s="211" t="s">
        <v>302</v>
      </c>
      <c r="F153" s="211" t="s">
        <v>303</v>
      </c>
      <c r="G153" s="198"/>
      <c r="H153" s="198"/>
      <c r="I153" s="201"/>
      <c r="J153" s="212">
        <f>BK153</f>
        <v>0</v>
      </c>
      <c r="K153" s="198"/>
      <c r="L153" s="203"/>
      <c r="M153" s="204"/>
      <c r="N153" s="205"/>
      <c r="O153" s="205"/>
      <c r="P153" s="206">
        <f>SUM(P154:P170)</f>
        <v>0</v>
      </c>
      <c r="Q153" s="205"/>
      <c r="R153" s="206">
        <f>SUM(R154:R170)</f>
        <v>2.9237999999999991</v>
      </c>
      <c r="S153" s="205"/>
      <c r="T153" s="207">
        <f>SUM(T154:T170)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8" t="s">
        <v>81</v>
      </c>
      <c r="AT153" s="209" t="s">
        <v>73</v>
      </c>
      <c r="AU153" s="209" t="s">
        <v>83</v>
      </c>
      <c r="AY153" s="208" t="s">
        <v>137</v>
      </c>
      <c r="BK153" s="210">
        <f>SUM(BK154:BK170)</f>
        <v>0</v>
      </c>
    </row>
    <row r="154" s="2" customFormat="1" ht="14.4" customHeight="1">
      <c r="A154" s="39"/>
      <c r="B154" s="40"/>
      <c r="C154" s="248" t="s">
        <v>304</v>
      </c>
      <c r="D154" s="248" t="s">
        <v>149</v>
      </c>
      <c r="E154" s="249" t="s">
        <v>305</v>
      </c>
      <c r="F154" s="250" t="s">
        <v>306</v>
      </c>
      <c r="G154" s="251" t="s">
        <v>220</v>
      </c>
      <c r="H154" s="252">
        <v>8</v>
      </c>
      <c r="I154" s="253"/>
      <c r="J154" s="254">
        <f>ROUND(I154*H154,2)</f>
        <v>0</v>
      </c>
      <c r="K154" s="250" t="s">
        <v>19</v>
      </c>
      <c r="L154" s="255"/>
      <c r="M154" s="256" t="s">
        <v>19</v>
      </c>
      <c r="N154" s="257" t="s">
        <v>45</v>
      </c>
      <c r="O154" s="85"/>
      <c r="P154" s="222">
        <f>O154*H154</f>
        <v>0</v>
      </c>
      <c r="Q154" s="222">
        <v>0.0035999999999999999</v>
      </c>
      <c r="R154" s="222">
        <f>Q154*H154</f>
        <v>0.028799999999999999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153</v>
      </c>
      <c r="AT154" s="224" t="s">
        <v>149</v>
      </c>
      <c r="AU154" s="224" t="s">
        <v>156</v>
      </c>
      <c r="AY154" s="18" t="s">
        <v>137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81</v>
      </c>
      <c r="BK154" s="225">
        <f>ROUND(I154*H154,2)</f>
        <v>0</v>
      </c>
      <c r="BL154" s="18" t="s">
        <v>144</v>
      </c>
      <c r="BM154" s="224" t="s">
        <v>307</v>
      </c>
    </row>
    <row r="155" s="2" customFormat="1" ht="14.4" customHeight="1">
      <c r="A155" s="39"/>
      <c r="B155" s="40"/>
      <c r="C155" s="248" t="s">
        <v>308</v>
      </c>
      <c r="D155" s="248" t="s">
        <v>149</v>
      </c>
      <c r="E155" s="249" t="s">
        <v>309</v>
      </c>
      <c r="F155" s="250" t="s">
        <v>310</v>
      </c>
      <c r="G155" s="251" t="s">
        <v>220</v>
      </c>
      <c r="H155" s="252">
        <v>95</v>
      </c>
      <c r="I155" s="253"/>
      <c r="J155" s="254">
        <f>ROUND(I155*H155,2)</f>
        <v>0</v>
      </c>
      <c r="K155" s="250" t="s">
        <v>19</v>
      </c>
      <c r="L155" s="255"/>
      <c r="M155" s="256" t="s">
        <v>19</v>
      </c>
      <c r="N155" s="257" t="s">
        <v>45</v>
      </c>
      <c r="O155" s="85"/>
      <c r="P155" s="222">
        <f>O155*H155</f>
        <v>0</v>
      </c>
      <c r="Q155" s="222">
        <v>0.0015</v>
      </c>
      <c r="R155" s="222">
        <f>Q155*H155</f>
        <v>0.14250000000000002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153</v>
      </c>
      <c r="AT155" s="224" t="s">
        <v>149</v>
      </c>
      <c r="AU155" s="224" t="s">
        <v>156</v>
      </c>
      <c r="AY155" s="18" t="s">
        <v>137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81</v>
      </c>
      <c r="BK155" s="225">
        <f>ROUND(I155*H155,2)</f>
        <v>0</v>
      </c>
      <c r="BL155" s="18" t="s">
        <v>144</v>
      </c>
      <c r="BM155" s="224" t="s">
        <v>311</v>
      </c>
    </row>
    <row r="156" s="2" customFormat="1" ht="14.4" customHeight="1">
      <c r="A156" s="39"/>
      <c r="B156" s="40"/>
      <c r="C156" s="248" t="s">
        <v>312</v>
      </c>
      <c r="D156" s="248" t="s">
        <v>149</v>
      </c>
      <c r="E156" s="249" t="s">
        <v>313</v>
      </c>
      <c r="F156" s="250" t="s">
        <v>314</v>
      </c>
      <c r="G156" s="251" t="s">
        <v>220</v>
      </c>
      <c r="H156" s="252">
        <v>95</v>
      </c>
      <c r="I156" s="253"/>
      <c r="J156" s="254">
        <f>ROUND(I156*H156,2)</f>
        <v>0</v>
      </c>
      <c r="K156" s="250" t="s">
        <v>19</v>
      </c>
      <c r="L156" s="255"/>
      <c r="M156" s="256" t="s">
        <v>19</v>
      </c>
      <c r="N156" s="257" t="s">
        <v>45</v>
      </c>
      <c r="O156" s="85"/>
      <c r="P156" s="222">
        <f>O156*H156</f>
        <v>0</v>
      </c>
      <c r="Q156" s="222">
        <v>0.0015</v>
      </c>
      <c r="R156" s="222">
        <f>Q156*H156</f>
        <v>0.14250000000000002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153</v>
      </c>
      <c r="AT156" s="224" t="s">
        <v>149</v>
      </c>
      <c r="AU156" s="224" t="s">
        <v>156</v>
      </c>
      <c r="AY156" s="18" t="s">
        <v>137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81</v>
      </c>
      <c r="BK156" s="225">
        <f>ROUND(I156*H156,2)</f>
        <v>0</v>
      </c>
      <c r="BL156" s="18" t="s">
        <v>144</v>
      </c>
      <c r="BM156" s="224" t="s">
        <v>315</v>
      </c>
    </row>
    <row r="157" s="2" customFormat="1" ht="14.4" customHeight="1">
      <c r="A157" s="39"/>
      <c r="B157" s="40"/>
      <c r="C157" s="248" t="s">
        <v>316</v>
      </c>
      <c r="D157" s="248" t="s">
        <v>149</v>
      </c>
      <c r="E157" s="249" t="s">
        <v>317</v>
      </c>
      <c r="F157" s="250" t="s">
        <v>318</v>
      </c>
      <c r="G157" s="251" t="s">
        <v>220</v>
      </c>
      <c r="H157" s="252">
        <v>100</v>
      </c>
      <c r="I157" s="253"/>
      <c r="J157" s="254">
        <f>ROUND(I157*H157,2)</f>
        <v>0</v>
      </c>
      <c r="K157" s="250" t="s">
        <v>19</v>
      </c>
      <c r="L157" s="255"/>
      <c r="M157" s="256" t="s">
        <v>19</v>
      </c>
      <c r="N157" s="257" t="s">
        <v>45</v>
      </c>
      <c r="O157" s="85"/>
      <c r="P157" s="222">
        <f>O157*H157</f>
        <v>0</v>
      </c>
      <c r="Q157" s="222">
        <v>0.0015</v>
      </c>
      <c r="R157" s="222">
        <f>Q157*H157</f>
        <v>0.14999999999999999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153</v>
      </c>
      <c r="AT157" s="224" t="s">
        <v>149</v>
      </c>
      <c r="AU157" s="224" t="s">
        <v>156</v>
      </c>
      <c r="AY157" s="18" t="s">
        <v>137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81</v>
      </c>
      <c r="BK157" s="225">
        <f>ROUND(I157*H157,2)</f>
        <v>0</v>
      </c>
      <c r="BL157" s="18" t="s">
        <v>144</v>
      </c>
      <c r="BM157" s="224" t="s">
        <v>319</v>
      </c>
    </row>
    <row r="158" s="2" customFormat="1" ht="14.4" customHeight="1">
      <c r="A158" s="39"/>
      <c r="B158" s="40"/>
      <c r="C158" s="248" t="s">
        <v>320</v>
      </c>
      <c r="D158" s="248" t="s">
        <v>149</v>
      </c>
      <c r="E158" s="249" t="s">
        <v>321</v>
      </c>
      <c r="F158" s="250" t="s">
        <v>322</v>
      </c>
      <c r="G158" s="251" t="s">
        <v>220</v>
      </c>
      <c r="H158" s="252">
        <v>240</v>
      </c>
      <c r="I158" s="253"/>
      <c r="J158" s="254">
        <f>ROUND(I158*H158,2)</f>
        <v>0</v>
      </c>
      <c r="K158" s="250" t="s">
        <v>19</v>
      </c>
      <c r="L158" s="255"/>
      <c r="M158" s="256" t="s">
        <v>19</v>
      </c>
      <c r="N158" s="257" t="s">
        <v>45</v>
      </c>
      <c r="O158" s="85"/>
      <c r="P158" s="222">
        <f>O158*H158</f>
        <v>0</v>
      </c>
      <c r="Q158" s="222">
        <v>0.0015</v>
      </c>
      <c r="R158" s="222">
        <f>Q158*H158</f>
        <v>0.35999999999999999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153</v>
      </c>
      <c r="AT158" s="224" t="s">
        <v>149</v>
      </c>
      <c r="AU158" s="224" t="s">
        <v>156</v>
      </c>
      <c r="AY158" s="18" t="s">
        <v>137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81</v>
      </c>
      <c r="BK158" s="225">
        <f>ROUND(I158*H158,2)</f>
        <v>0</v>
      </c>
      <c r="BL158" s="18" t="s">
        <v>144</v>
      </c>
      <c r="BM158" s="224" t="s">
        <v>323</v>
      </c>
    </row>
    <row r="159" s="2" customFormat="1" ht="14.4" customHeight="1">
      <c r="A159" s="39"/>
      <c r="B159" s="40"/>
      <c r="C159" s="248" t="s">
        <v>324</v>
      </c>
      <c r="D159" s="248" t="s">
        <v>149</v>
      </c>
      <c r="E159" s="249" t="s">
        <v>325</v>
      </c>
      <c r="F159" s="250" t="s">
        <v>326</v>
      </c>
      <c r="G159" s="251" t="s">
        <v>220</v>
      </c>
      <c r="H159" s="252">
        <v>60</v>
      </c>
      <c r="I159" s="253"/>
      <c r="J159" s="254">
        <f>ROUND(I159*H159,2)</f>
        <v>0</v>
      </c>
      <c r="K159" s="250" t="s">
        <v>19</v>
      </c>
      <c r="L159" s="255"/>
      <c r="M159" s="256" t="s">
        <v>19</v>
      </c>
      <c r="N159" s="257" t="s">
        <v>45</v>
      </c>
      <c r="O159" s="85"/>
      <c r="P159" s="222">
        <f>O159*H159</f>
        <v>0</v>
      </c>
      <c r="Q159" s="222">
        <v>0.0015</v>
      </c>
      <c r="R159" s="222">
        <f>Q159*H159</f>
        <v>0.089999999999999997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153</v>
      </c>
      <c r="AT159" s="224" t="s">
        <v>149</v>
      </c>
      <c r="AU159" s="224" t="s">
        <v>156</v>
      </c>
      <c r="AY159" s="18" t="s">
        <v>137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81</v>
      </c>
      <c r="BK159" s="225">
        <f>ROUND(I159*H159,2)</f>
        <v>0</v>
      </c>
      <c r="BL159" s="18" t="s">
        <v>144</v>
      </c>
      <c r="BM159" s="224" t="s">
        <v>327</v>
      </c>
    </row>
    <row r="160" s="2" customFormat="1" ht="14.4" customHeight="1">
      <c r="A160" s="39"/>
      <c r="B160" s="40"/>
      <c r="C160" s="248" t="s">
        <v>328</v>
      </c>
      <c r="D160" s="248" t="s">
        <v>149</v>
      </c>
      <c r="E160" s="249" t="s">
        <v>329</v>
      </c>
      <c r="F160" s="250" t="s">
        <v>330</v>
      </c>
      <c r="G160" s="251" t="s">
        <v>220</v>
      </c>
      <c r="H160" s="252">
        <v>60</v>
      </c>
      <c r="I160" s="253"/>
      <c r="J160" s="254">
        <f>ROUND(I160*H160,2)</f>
        <v>0</v>
      </c>
      <c r="K160" s="250" t="s">
        <v>19</v>
      </c>
      <c r="L160" s="255"/>
      <c r="M160" s="256" t="s">
        <v>19</v>
      </c>
      <c r="N160" s="257" t="s">
        <v>45</v>
      </c>
      <c r="O160" s="85"/>
      <c r="P160" s="222">
        <f>O160*H160</f>
        <v>0</v>
      </c>
      <c r="Q160" s="222">
        <v>0.0015</v>
      </c>
      <c r="R160" s="222">
        <f>Q160*H160</f>
        <v>0.089999999999999997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153</v>
      </c>
      <c r="AT160" s="224" t="s">
        <v>149</v>
      </c>
      <c r="AU160" s="224" t="s">
        <v>156</v>
      </c>
      <c r="AY160" s="18" t="s">
        <v>137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81</v>
      </c>
      <c r="BK160" s="225">
        <f>ROUND(I160*H160,2)</f>
        <v>0</v>
      </c>
      <c r="BL160" s="18" t="s">
        <v>144</v>
      </c>
      <c r="BM160" s="224" t="s">
        <v>331</v>
      </c>
    </row>
    <row r="161" s="2" customFormat="1" ht="14.4" customHeight="1">
      <c r="A161" s="39"/>
      <c r="B161" s="40"/>
      <c r="C161" s="248" t="s">
        <v>332</v>
      </c>
      <c r="D161" s="248" t="s">
        <v>149</v>
      </c>
      <c r="E161" s="249" t="s">
        <v>333</v>
      </c>
      <c r="F161" s="250" t="s">
        <v>334</v>
      </c>
      <c r="G161" s="251" t="s">
        <v>220</v>
      </c>
      <c r="H161" s="252">
        <v>100</v>
      </c>
      <c r="I161" s="253"/>
      <c r="J161" s="254">
        <f>ROUND(I161*H161,2)</f>
        <v>0</v>
      </c>
      <c r="K161" s="250" t="s">
        <v>19</v>
      </c>
      <c r="L161" s="255"/>
      <c r="M161" s="256" t="s">
        <v>19</v>
      </c>
      <c r="N161" s="257" t="s">
        <v>45</v>
      </c>
      <c r="O161" s="85"/>
      <c r="P161" s="222">
        <f>O161*H161</f>
        <v>0</v>
      </c>
      <c r="Q161" s="222">
        <v>0.0015</v>
      </c>
      <c r="R161" s="222">
        <f>Q161*H161</f>
        <v>0.14999999999999999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153</v>
      </c>
      <c r="AT161" s="224" t="s">
        <v>149</v>
      </c>
      <c r="AU161" s="224" t="s">
        <v>156</v>
      </c>
      <c r="AY161" s="18" t="s">
        <v>137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81</v>
      </c>
      <c r="BK161" s="225">
        <f>ROUND(I161*H161,2)</f>
        <v>0</v>
      </c>
      <c r="BL161" s="18" t="s">
        <v>144</v>
      </c>
      <c r="BM161" s="224" t="s">
        <v>335</v>
      </c>
    </row>
    <row r="162" s="2" customFormat="1" ht="14.4" customHeight="1">
      <c r="A162" s="39"/>
      <c r="B162" s="40"/>
      <c r="C162" s="248" t="s">
        <v>336</v>
      </c>
      <c r="D162" s="248" t="s">
        <v>149</v>
      </c>
      <c r="E162" s="249" t="s">
        <v>337</v>
      </c>
      <c r="F162" s="250" t="s">
        <v>338</v>
      </c>
      <c r="G162" s="251" t="s">
        <v>220</v>
      </c>
      <c r="H162" s="252">
        <v>120</v>
      </c>
      <c r="I162" s="253"/>
      <c r="J162" s="254">
        <f>ROUND(I162*H162,2)</f>
        <v>0</v>
      </c>
      <c r="K162" s="250" t="s">
        <v>19</v>
      </c>
      <c r="L162" s="255"/>
      <c r="M162" s="256" t="s">
        <v>19</v>
      </c>
      <c r="N162" s="257" t="s">
        <v>45</v>
      </c>
      <c r="O162" s="85"/>
      <c r="P162" s="222">
        <f>O162*H162</f>
        <v>0</v>
      </c>
      <c r="Q162" s="222">
        <v>0.0011999999999999999</v>
      </c>
      <c r="R162" s="222">
        <f>Q162*H162</f>
        <v>0.14399999999999999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153</v>
      </c>
      <c r="AT162" s="224" t="s">
        <v>149</v>
      </c>
      <c r="AU162" s="224" t="s">
        <v>156</v>
      </c>
      <c r="AY162" s="18" t="s">
        <v>137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81</v>
      </c>
      <c r="BK162" s="225">
        <f>ROUND(I162*H162,2)</f>
        <v>0</v>
      </c>
      <c r="BL162" s="18" t="s">
        <v>144</v>
      </c>
      <c r="BM162" s="224" t="s">
        <v>339</v>
      </c>
    </row>
    <row r="163" s="2" customFormat="1" ht="14.4" customHeight="1">
      <c r="A163" s="39"/>
      <c r="B163" s="40"/>
      <c r="C163" s="248" t="s">
        <v>340</v>
      </c>
      <c r="D163" s="248" t="s">
        <v>149</v>
      </c>
      <c r="E163" s="249" t="s">
        <v>341</v>
      </c>
      <c r="F163" s="250" t="s">
        <v>342</v>
      </c>
      <c r="G163" s="251" t="s">
        <v>220</v>
      </c>
      <c r="H163" s="252">
        <v>37</v>
      </c>
      <c r="I163" s="253"/>
      <c r="J163" s="254">
        <f>ROUND(I163*H163,2)</f>
        <v>0</v>
      </c>
      <c r="K163" s="250" t="s">
        <v>19</v>
      </c>
      <c r="L163" s="255"/>
      <c r="M163" s="256" t="s">
        <v>19</v>
      </c>
      <c r="N163" s="257" t="s">
        <v>45</v>
      </c>
      <c r="O163" s="85"/>
      <c r="P163" s="222">
        <f>O163*H163</f>
        <v>0</v>
      </c>
      <c r="Q163" s="222">
        <v>0.0011999999999999999</v>
      </c>
      <c r="R163" s="222">
        <f>Q163*H163</f>
        <v>0.044399999999999995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153</v>
      </c>
      <c r="AT163" s="224" t="s">
        <v>149</v>
      </c>
      <c r="AU163" s="224" t="s">
        <v>156</v>
      </c>
      <c r="AY163" s="18" t="s">
        <v>137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81</v>
      </c>
      <c r="BK163" s="225">
        <f>ROUND(I163*H163,2)</f>
        <v>0</v>
      </c>
      <c r="BL163" s="18" t="s">
        <v>144</v>
      </c>
      <c r="BM163" s="224" t="s">
        <v>343</v>
      </c>
    </row>
    <row r="164" s="2" customFormat="1" ht="14.4" customHeight="1">
      <c r="A164" s="39"/>
      <c r="B164" s="40"/>
      <c r="C164" s="248" t="s">
        <v>344</v>
      </c>
      <c r="D164" s="248" t="s">
        <v>149</v>
      </c>
      <c r="E164" s="249" t="s">
        <v>345</v>
      </c>
      <c r="F164" s="250" t="s">
        <v>346</v>
      </c>
      <c r="G164" s="251" t="s">
        <v>220</v>
      </c>
      <c r="H164" s="252">
        <v>120</v>
      </c>
      <c r="I164" s="253"/>
      <c r="J164" s="254">
        <f>ROUND(I164*H164,2)</f>
        <v>0</v>
      </c>
      <c r="K164" s="250" t="s">
        <v>19</v>
      </c>
      <c r="L164" s="255"/>
      <c r="M164" s="256" t="s">
        <v>19</v>
      </c>
      <c r="N164" s="257" t="s">
        <v>45</v>
      </c>
      <c r="O164" s="85"/>
      <c r="P164" s="222">
        <f>O164*H164</f>
        <v>0</v>
      </c>
      <c r="Q164" s="222">
        <v>0.0011999999999999999</v>
      </c>
      <c r="R164" s="222">
        <f>Q164*H164</f>
        <v>0.14399999999999999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153</v>
      </c>
      <c r="AT164" s="224" t="s">
        <v>149</v>
      </c>
      <c r="AU164" s="224" t="s">
        <v>156</v>
      </c>
      <c r="AY164" s="18" t="s">
        <v>137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81</v>
      </c>
      <c r="BK164" s="225">
        <f>ROUND(I164*H164,2)</f>
        <v>0</v>
      </c>
      <c r="BL164" s="18" t="s">
        <v>144</v>
      </c>
      <c r="BM164" s="224" t="s">
        <v>347</v>
      </c>
    </row>
    <row r="165" s="2" customFormat="1" ht="14.4" customHeight="1">
      <c r="A165" s="39"/>
      <c r="B165" s="40"/>
      <c r="C165" s="248" t="s">
        <v>348</v>
      </c>
      <c r="D165" s="248" t="s">
        <v>149</v>
      </c>
      <c r="E165" s="249" t="s">
        <v>349</v>
      </c>
      <c r="F165" s="250" t="s">
        <v>350</v>
      </c>
      <c r="G165" s="251" t="s">
        <v>220</v>
      </c>
      <c r="H165" s="252">
        <v>400</v>
      </c>
      <c r="I165" s="253"/>
      <c r="J165" s="254">
        <f>ROUND(I165*H165,2)</f>
        <v>0</v>
      </c>
      <c r="K165" s="250" t="s">
        <v>19</v>
      </c>
      <c r="L165" s="255"/>
      <c r="M165" s="256" t="s">
        <v>19</v>
      </c>
      <c r="N165" s="257" t="s">
        <v>45</v>
      </c>
      <c r="O165" s="85"/>
      <c r="P165" s="222">
        <f>O165*H165</f>
        <v>0</v>
      </c>
      <c r="Q165" s="222">
        <v>0.0011999999999999999</v>
      </c>
      <c r="R165" s="222">
        <f>Q165*H165</f>
        <v>0.47999999999999998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153</v>
      </c>
      <c r="AT165" s="224" t="s">
        <v>149</v>
      </c>
      <c r="AU165" s="224" t="s">
        <v>156</v>
      </c>
      <c r="AY165" s="18" t="s">
        <v>137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81</v>
      </c>
      <c r="BK165" s="225">
        <f>ROUND(I165*H165,2)</f>
        <v>0</v>
      </c>
      <c r="BL165" s="18" t="s">
        <v>144</v>
      </c>
      <c r="BM165" s="224" t="s">
        <v>351</v>
      </c>
    </row>
    <row r="166" s="2" customFormat="1" ht="14.4" customHeight="1">
      <c r="A166" s="39"/>
      <c r="B166" s="40"/>
      <c r="C166" s="248" t="s">
        <v>352</v>
      </c>
      <c r="D166" s="248" t="s">
        <v>149</v>
      </c>
      <c r="E166" s="249" t="s">
        <v>353</v>
      </c>
      <c r="F166" s="250" t="s">
        <v>354</v>
      </c>
      <c r="G166" s="251" t="s">
        <v>220</v>
      </c>
      <c r="H166" s="252">
        <v>100</v>
      </c>
      <c r="I166" s="253"/>
      <c r="J166" s="254">
        <f>ROUND(I166*H166,2)</f>
        <v>0</v>
      </c>
      <c r="K166" s="250" t="s">
        <v>19</v>
      </c>
      <c r="L166" s="255"/>
      <c r="M166" s="256" t="s">
        <v>19</v>
      </c>
      <c r="N166" s="257" t="s">
        <v>45</v>
      </c>
      <c r="O166" s="85"/>
      <c r="P166" s="222">
        <f>O166*H166</f>
        <v>0</v>
      </c>
      <c r="Q166" s="222">
        <v>0.0011999999999999999</v>
      </c>
      <c r="R166" s="222">
        <f>Q166*H166</f>
        <v>0.12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153</v>
      </c>
      <c r="AT166" s="224" t="s">
        <v>149</v>
      </c>
      <c r="AU166" s="224" t="s">
        <v>156</v>
      </c>
      <c r="AY166" s="18" t="s">
        <v>137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81</v>
      </c>
      <c r="BK166" s="225">
        <f>ROUND(I166*H166,2)</f>
        <v>0</v>
      </c>
      <c r="BL166" s="18" t="s">
        <v>144</v>
      </c>
      <c r="BM166" s="224" t="s">
        <v>355</v>
      </c>
    </row>
    <row r="167" s="2" customFormat="1" ht="14.4" customHeight="1">
      <c r="A167" s="39"/>
      <c r="B167" s="40"/>
      <c r="C167" s="248" t="s">
        <v>356</v>
      </c>
      <c r="D167" s="248" t="s">
        <v>149</v>
      </c>
      <c r="E167" s="249" t="s">
        <v>357</v>
      </c>
      <c r="F167" s="250" t="s">
        <v>358</v>
      </c>
      <c r="G167" s="251" t="s">
        <v>220</v>
      </c>
      <c r="H167" s="252">
        <v>400</v>
      </c>
      <c r="I167" s="253"/>
      <c r="J167" s="254">
        <f>ROUND(I167*H167,2)</f>
        <v>0</v>
      </c>
      <c r="K167" s="250" t="s">
        <v>19</v>
      </c>
      <c r="L167" s="255"/>
      <c r="M167" s="256" t="s">
        <v>19</v>
      </c>
      <c r="N167" s="257" t="s">
        <v>45</v>
      </c>
      <c r="O167" s="85"/>
      <c r="P167" s="222">
        <f>O167*H167</f>
        <v>0</v>
      </c>
      <c r="Q167" s="222">
        <v>0.0011999999999999999</v>
      </c>
      <c r="R167" s="222">
        <f>Q167*H167</f>
        <v>0.47999999999999998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153</v>
      </c>
      <c r="AT167" s="224" t="s">
        <v>149</v>
      </c>
      <c r="AU167" s="224" t="s">
        <v>156</v>
      </c>
      <c r="AY167" s="18" t="s">
        <v>137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81</v>
      </c>
      <c r="BK167" s="225">
        <f>ROUND(I167*H167,2)</f>
        <v>0</v>
      </c>
      <c r="BL167" s="18" t="s">
        <v>144</v>
      </c>
      <c r="BM167" s="224" t="s">
        <v>359</v>
      </c>
    </row>
    <row r="168" s="2" customFormat="1" ht="14.4" customHeight="1">
      <c r="A168" s="39"/>
      <c r="B168" s="40"/>
      <c r="C168" s="248" t="s">
        <v>360</v>
      </c>
      <c r="D168" s="248" t="s">
        <v>149</v>
      </c>
      <c r="E168" s="249" t="s">
        <v>361</v>
      </c>
      <c r="F168" s="250" t="s">
        <v>362</v>
      </c>
      <c r="G168" s="251" t="s">
        <v>220</v>
      </c>
      <c r="H168" s="252">
        <v>150</v>
      </c>
      <c r="I168" s="253"/>
      <c r="J168" s="254">
        <f>ROUND(I168*H168,2)</f>
        <v>0</v>
      </c>
      <c r="K168" s="250" t="s">
        <v>19</v>
      </c>
      <c r="L168" s="255"/>
      <c r="M168" s="256" t="s">
        <v>19</v>
      </c>
      <c r="N168" s="257" t="s">
        <v>45</v>
      </c>
      <c r="O168" s="85"/>
      <c r="P168" s="222">
        <f>O168*H168</f>
        <v>0</v>
      </c>
      <c r="Q168" s="222">
        <v>0.0011999999999999999</v>
      </c>
      <c r="R168" s="222">
        <f>Q168*H168</f>
        <v>0.17999999999999999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153</v>
      </c>
      <c r="AT168" s="224" t="s">
        <v>149</v>
      </c>
      <c r="AU168" s="224" t="s">
        <v>156</v>
      </c>
      <c r="AY168" s="18" t="s">
        <v>137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81</v>
      </c>
      <c r="BK168" s="225">
        <f>ROUND(I168*H168,2)</f>
        <v>0</v>
      </c>
      <c r="BL168" s="18" t="s">
        <v>144</v>
      </c>
      <c r="BM168" s="224" t="s">
        <v>363</v>
      </c>
    </row>
    <row r="169" s="2" customFormat="1" ht="14.4" customHeight="1">
      <c r="A169" s="39"/>
      <c r="B169" s="40"/>
      <c r="C169" s="248" t="s">
        <v>364</v>
      </c>
      <c r="D169" s="248" t="s">
        <v>149</v>
      </c>
      <c r="E169" s="249" t="s">
        <v>365</v>
      </c>
      <c r="F169" s="250" t="s">
        <v>366</v>
      </c>
      <c r="G169" s="251" t="s">
        <v>220</v>
      </c>
      <c r="H169" s="252">
        <v>140</v>
      </c>
      <c r="I169" s="253"/>
      <c r="J169" s="254">
        <f>ROUND(I169*H169,2)</f>
        <v>0</v>
      </c>
      <c r="K169" s="250" t="s">
        <v>19</v>
      </c>
      <c r="L169" s="255"/>
      <c r="M169" s="256" t="s">
        <v>19</v>
      </c>
      <c r="N169" s="257" t="s">
        <v>45</v>
      </c>
      <c r="O169" s="85"/>
      <c r="P169" s="222">
        <f>O169*H169</f>
        <v>0</v>
      </c>
      <c r="Q169" s="222">
        <v>0.0011999999999999999</v>
      </c>
      <c r="R169" s="222">
        <f>Q169*H169</f>
        <v>0.16799999999999998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153</v>
      </c>
      <c r="AT169" s="224" t="s">
        <v>149</v>
      </c>
      <c r="AU169" s="224" t="s">
        <v>156</v>
      </c>
      <c r="AY169" s="18" t="s">
        <v>137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81</v>
      </c>
      <c r="BK169" s="225">
        <f>ROUND(I169*H169,2)</f>
        <v>0</v>
      </c>
      <c r="BL169" s="18" t="s">
        <v>144</v>
      </c>
      <c r="BM169" s="224" t="s">
        <v>367</v>
      </c>
    </row>
    <row r="170" s="2" customFormat="1" ht="14.4" customHeight="1">
      <c r="A170" s="39"/>
      <c r="B170" s="40"/>
      <c r="C170" s="248" t="s">
        <v>368</v>
      </c>
      <c r="D170" s="248" t="s">
        <v>149</v>
      </c>
      <c r="E170" s="249" t="s">
        <v>369</v>
      </c>
      <c r="F170" s="250" t="s">
        <v>370</v>
      </c>
      <c r="G170" s="251" t="s">
        <v>220</v>
      </c>
      <c r="H170" s="252">
        <v>8</v>
      </c>
      <c r="I170" s="253"/>
      <c r="J170" s="254">
        <f>ROUND(I170*H170,2)</f>
        <v>0</v>
      </c>
      <c r="K170" s="250" t="s">
        <v>19</v>
      </c>
      <c r="L170" s="255"/>
      <c r="M170" s="256" t="s">
        <v>19</v>
      </c>
      <c r="N170" s="257" t="s">
        <v>45</v>
      </c>
      <c r="O170" s="85"/>
      <c r="P170" s="222">
        <f>O170*H170</f>
        <v>0</v>
      </c>
      <c r="Q170" s="222">
        <v>0.0011999999999999999</v>
      </c>
      <c r="R170" s="222">
        <f>Q170*H170</f>
        <v>0.0095999999999999992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153</v>
      </c>
      <c r="AT170" s="224" t="s">
        <v>149</v>
      </c>
      <c r="AU170" s="224" t="s">
        <v>156</v>
      </c>
      <c r="AY170" s="18" t="s">
        <v>137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81</v>
      </c>
      <c r="BK170" s="225">
        <f>ROUND(I170*H170,2)</f>
        <v>0</v>
      </c>
      <c r="BL170" s="18" t="s">
        <v>144</v>
      </c>
      <c r="BM170" s="224" t="s">
        <v>371</v>
      </c>
    </row>
    <row r="171" s="12" customFormat="1" ht="25.92" customHeight="1">
      <c r="A171" s="12"/>
      <c r="B171" s="197"/>
      <c r="C171" s="198"/>
      <c r="D171" s="199" t="s">
        <v>73</v>
      </c>
      <c r="E171" s="200" t="s">
        <v>372</v>
      </c>
      <c r="F171" s="200" t="s">
        <v>373</v>
      </c>
      <c r="G171" s="198"/>
      <c r="H171" s="198"/>
      <c r="I171" s="201"/>
      <c r="J171" s="202">
        <f>BK171</f>
        <v>0</v>
      </c>
      <c r="K171" s="198"/>
      <c r="L171" s="203"/>
      <c r="M171" s="204"/>
      <c r="N171" s="205"/>
      <c r="O171" s="205"/>
      <c r="P171" s="206">
        <f>P172</f>
        <v>0</v>
      </c>
      <c r="Q171" s="205"/>
      <c r="R171" s="206">
        <f>R172</f>
        <v>0</v>
      </c>
      <c r="S171" s="205"/>
      <c r="T171" s="207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8" t="s">
        <v>164</v>
      </c>
      <c r="AT171" s="209" t="s">
        <v>73</v>
      </c>
      <c r="AU171" s="209" t="s">
        <v>74</v>
      </c>
      <c r="AY171" s="208" t="s">
        <v>137</v>
      </c>
      <c r="BK171" s="210">
        <f>BK172</f>
        <v>0</v>
      </c>
    </row>
    <row r="172" s="12" customFormat="1" ht="22.8" customHeight="1">
      <c r="A172" s="12"/>
      <c r="B172" s="197"/>
      <c r="C172" s="198"/>
      <c r="D172" s="199" t="s">
        <v>73</v>
      </c>
      <c r="E172" s="211" t="s">
        <v>374</v>
      </c>
      <c r="F172" s="211" t="s">
        <v>375</v>
      </c>
      <c r="G172" s="198"/>
      <c r="H172" s="198"/>
      <c r="I172" s="201"/>
      <c r="J172" s="212">
        <f>BK172</f>
        <v>0</v>
      </c>
      <c r="K172" s="198"/>
      <c r="L172" s="203"/>
      <c r="M172" s="204"/>
      <c r="N172" s="205"/>
      <c r="O172" s="205"/>
      <c r="P172" s="206">
        <f>SUM(P173:P176)</f>
        <v>0</v>
      </c>
      <c r="Q172" s="205"/>
      <c r="R172" s="206">
        <f>SUM(R173:R176)</f>
        <v>0</v>
      </c>
      <c r="S172" s="205"/>
      <c r="T172" s="207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8" t="s">
        <v>164</v>
      </c>
      <c r="AT172" s="209" t="s">
        <v>73</v>
      </c>
      <c r="AU172" s="209" t="s">
        <v>81</v>
      </c>
      <c r="AY172" s="208" t="s">
        <v>137</v>
      </c>
      <c r="BK172" s="210">
        <f>SUM(BK173:BK176)</f>
        <v>0</v>
      </c>
    </row>
    <row r="173" s="2" customFormat="1" ht="14.4" customHeight="1">
      <c r="A173" s="39"/>
      <c r="B173" s="40"/>
      <c r="C173" s="213" t="s">
        <v>376</v>
      </c>
      <c r="D173" s="213" t="s">
        <v>139</v>
      </c>
      <c r="E173" s="214" t="s">
        <v>377</v>
      </c>
      <c r="F173" s="215" t="s">
        <v>378</v>
      </c>
      <c r="G173" s="216" t="s">
        <v>246</v>
      </c>
      <c r="H173" s="217">
        <v>1</v>
      </c>
      <c r="I173" s="218"/>
      <c r="J173" s="219">
        <f>ROUND(I173*H173,2)</f>
        <v>0</v>
      </c>
      <c r="K173" s="215" t="s">
        <v>143</v>
      </c>
      <c r="L173" s="45"/>
      <c r="M173" s="220" t="s">
        <v>19</v>
      </c>
      <c r="N173" s="221" t="s">
        <v>45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379</v>
      </c>
      <c r="AT173" s="224" t="s">
        <v>139</v>
      </c>
      <c r="AU173" s="224" t="s">
        <v>83</v>
      </c>
      <c r="AY173" s="18" t="s">
        <v>137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81</v>
      </c>
      <c r="BK173" s="225">
        <f>ROUND(I173*H173,2)</f>
        <v>0</v>
      </c>
      <c r="BL173" s="18" t="s">
        <v>379</v>
      </c>
      <c r="BM173" s="224" t="s">
        <v>380</v>
      </c>
    </row>
    <row r="174" s="2" customFormat="1">
      <c r="A174" s="39"/>
      <c r="B174" s="40"/>
      <c r="C174" s="41"/>
      <c r="D174" s="228" t="s">
        <v>215</v>
      </c>
      <c r="E174" s="41"/>
      <c r="F174" s="258" t="s">
        <v>381</v>
      </c>
      <c r="G174" s="41"/>
      <c r="H174" s="41"/>
      <c r="I174" s="259"/>
      <c r="J174" s="41"/>
      <c r="K174" s="41"/>
      <c r="L174" s="45"/>
      <c r="M174" s="260"/>
      <c r="N174" s="261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215</v>
      </c>
      <c r="AU174" s="18" t="s">
        <v>83</v>
      </c>
    </row>
    <row r="175" s="2" customFormat="1" ht="14.4" customHeight="1">
      <c r="A175" s="39"/>
      <c r="B175" s="40"/>
      <c r="C175" s="213" t="s">
        <v>382</v>
      </c>
      <c r="D175" s="213" t="s">
        <v>139</v>
      </c>
      <c r="E175" s="214" t="s">
        <v>383</v>
      </c>
      <c r="F175" s="215" t="s">
        <v>384</v>
      </c>
      <c r="G175" s="216" t="s">
        <v>385</v>
      </c>
      <c r="H175" s="217">
        <v>1971</v>
      </c>
      <c r="I175" s="218"/>
      <c r="J175" s="219">
        <f>ROUND(I175*H175,2)</f>
        <v>0</v>
      </c>
      <c r="K175" s="215" t="s">
        <v>143</v>
      </c>
      <c r="L175" s="45"/>
      <c r="M175" s="220" t="s">
        <v>19</v>
      </c>
      <c r="N175" s="221" t="s">
        <v>45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379</v>
      </c>
      <c r="AT175" s="224" t="s">
        <v>139</v>
      </c>
      <c r="AU175" s="224" t="s">
        <v>83</v>
      </c>
      <c r="AY175" s="18" t="s">
        <v>137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81</v>
      </c>
      <c r="BK175" s="225">
        <f>ROUND(I175*H175,2)</f>
        <v>0</v>
      </c>
      <c r="BL175" s="18" t="s">
        <v>379</v>
      </c>
      <c r="BM175" s="224" t="s">
        <v>386</v>
      </c>
    </row>
    <row r="176" s="2" customFormat="1">
      <c r="A176" s="39"/>
      <c r="B176" s="40"/>
      <c r="C176" s="41"/>
      <c r="D176" s="228" t="s">
        <v>215</v>
      </c>
      <c r="E176" s="41"/>
      <c r="F176" s="258" t="s">
        <v>387</v>
      </c>
      <c r="G176" s="41"/>
      <c r="H176" s="41"/>
      <c r="I176" s="259"/>
      <c r="J176" s="41"/>
      <c r="K176" s="41"/>
      <c r="L176" s="45"/>
      <c r="M176" s="262"/>
      <c r="N176" s="263"/>
      <c r="O176" s="264"/>
      <c r="P176" s="264"/>
      <c r="Q176" s="264"/>
      <c r="R176" s="264"/>
      <c r="S176" s="264"/>
      <c r="T176" s="265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215</v>
      </c>
      <c r="AU176" s="18" t="s">
        <v>83</v>
      </c>
    </row>
    <row r="177" s="2" customFormat="1" ht="6.96" customHeight="1">
      <c r="A177" s="39"/>
      <c r="B177" s="60"/>
      <c r="C177" s="61"/>
      <c r="D177" s="61"/>
      <c r="E177" s="61"/>
      <c r="F177" s="61"/>
      <c r="G177" s="61"/>
      <c r="H177" s="61"/>
      <c r="I177" s="61"/>
      <c r="J177" s="61"/>
      <c r="K177" s="61"/>
      <c r="L177" s="45"/>
      <c r="M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</row>
  </sheetData>
  <sheetProtection sheet="1" autoFilter="0" formatColumns="0" formatRows="0" objects="1" scenarios="1" spinCount="100000" saltValue="VInp42RrnY5i+RfV9ebO01ppmTfc5n2hLDxyWClN+NmXU1zyusBaf+tAgz94REdGuwoib8Hoo+ip9zd5Agr4Gw==" hashValue="JQOqdrq/oY5RaxmDs4sHuVY1U1cZmohtlX1/7BBnFq2Qw5rpKzzTUnO8uGVDkzN/HdDqYvcl8HVCg6ONUo9RWA==" algorithmName="SHA-512" password="CC35"/>
  <autoFilter ref="C85:K17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Větrolamy V1 a V2 v k.ú. Vedrovice a Jezeřany – projektová dokumentace</v>
      </c>
      <c r="F7" s="143"/>
      <c r="G7" s="143"/>
      <c r="H7" s="143"/>
      <c r="L7" s="21"/>
    </row>
    <row r="8" s="1" customFormat="1" ht="12" customHeight="1">
      <c r="B8" s="21"/>
      <c r="D8" s="143" t="s">
        <v>109</v>
      </c>
      <c r="L8" s="21"/>
    </row>
    <row r="9" s="2" customFormat="1" ht="16.5" customHeight="1">
      <c r="A9" s="39"/>
      <c r="B9" s="45"/>
      <c r="C9" s="39"/>
      <c r="D9" s="39"/>
      <c r="E9" s="144" t="s">
        <v>110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388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389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18. 4. 2021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ROUND((SUM(BE88:BE124)),  2)</f>
        <v>0</v>
      </c>
      <c r="G35" s="39"/>
      <c r="H35" s="39"/>
      <c r="I35" s="158">
        <v>0.20999999999999999</v>
      </c>
      <c r="J35" s="157">
        <f>ROUND(((SUM(BE88:BE124))*I35),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ROUND((SUM(BF88:BF124)),  2)</f>
        <v>0</v>
      </c>
      <c r="G36" s="39"/>
      <c r="H36" s="39"/>
      <c r="I36" s="158">
        <v>0.14999999999999999</v>
      </c>
      <c r="J36" s="157">
        <f>ROUND(((SUM(BF88:BF124))*I36),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ROUND((SUM(BG88:BG124)),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ROUND((SUM(BH88:BH124)),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ROUND((SUM(BI88:BI124)),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Větrolamy V1 a V2 v k.ú. Vedrovice a Jezeřany – projektová dokumentace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388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SO-1-1 - Větrolam V1 - 1. rok následná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k.ú. Vedrovice a Jezeřany</v>
      </c>
      <c r="G56" s="41"/>
      <c r="H56" s="41"/>
      <c r="I56" s="33" t="s">
        <v>23</v>
      </c>
      <c r="J56" s="73" t="str">
        <f>IF(J14="","",J14)</f>
        <v>18. 4. 2021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Ing. Jaroslav Krejčí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5"/>
      <c r="C64" s="176"/>
      <c r="D64" s="177" t="s">
        <v>390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391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392</v>
      </c>
      <c r="E66" s="183"/>
      <c r="F66" s="183"/>
      <c r="G66" s="183"/>
      <c r="H66" s="183"/>
      <c r="I66" s="183"/>
      <c r="J66" s="184">
        <f>J91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122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Větrolamy V1 a V2 v k.ú. Vedrovice a Jezeřany – projektová dokumentace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109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110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388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SO-1-1 - Větrolam V1 - 1. rok následná péče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k.ú. Vedrovice a Jezeřany</v>
      </c>
      <c r="G82" s="41"/>
      <c r="H82" s="41"/>
      <c r="I82" s="33" t="s">
        <v>23</v>
      </c>
      <c r="J82" s="73" t="str">
        <f>IF(J14="","",J14)</f>
        <v>18. 4. 2021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>ČR-Státní pozemkový úřad</v>
      </c>
      <c r="G84" s="41"/>
      <c r="H84" s="41"/>
      <c r="I84" s="33" t="s">
        <v>32</v>
      </c>
      <c r="J84" s="37" t="str">
        <f>E23</f>
        <v>Ing. Jaroslav Krejčí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30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123</v>
      </c>
      <c r="D87" s="189" t="s">
        <v>59</v>
      </c>
      <c r="E87" s="189" t="s">
        <v>55</v>
      </c>
      <c r="F87" s="189" t="s">
        <v>56</v>
      </c>
      <c r="G87" s="189" t="s">
        <v>124</v>
      </c>
      <c r="H87" s="189" t="s">
        <v>125</v>
      </c>
      <c r="I87" s="189" t="s">
        <v>126</v>
      </c>
      <c r="J87" s="189" t="s">
        <v>113</v>
      </c>
      <c r="K87" s="190" t="s">
        <v>127</v>
      </c>
      <c r="L87" s="191"/>
      <c r="M87" s="93" t="s">
        <v>19</v>
      </c>
      <c r="N87" s="94" t="s">
        <v>44</v>
      </c>
      <c r="O87" s="94" t="s">
        <v>128</v>
      </c>
      <c r="P87" s="94" t="s">
        <v>129</v>
      </c>
      <c r="Q87" s="94" t="s">
        <v>130</v>
      </c>
      <c r="R87" s="94" t="s">
        <v>131</v>
      </c>
      <c r="S87" s="94" t="s">
        <v>132</v>
      </c>
      <c r="T87" s="95" t="s">
        <v>133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134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3.016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73</v>
      </c>
      <c r="AU88" s="18" t="s">
        <v>114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73</v>
      </c>
      <c r="E89" s="200" t="s">
        <v>135</v>
      </c>
      <c r="F89" s="200" t="s">
        <v>135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P90+P91</f>
        <v>0</v>
      </c>
      <c r="Q89" s="205"/>
      <c r="R89" s="206">
        <f>R90+R91</f>
        <v>3.016</v>
      </c>
      <c r="S89" s="205"/>
      <c r="T89" s="207">
        <f>T90+T91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81</v>
      </c>
      <c r="AT89" s="209" t="s">
        <v>73</v>
      </c>
      <c r="AU89" s="209" t="s">
        <v>74</v>
      </c>
      <c r="AY89" s="208" t="s">
        <v>137</v>
      </c>
      <c r="BK89" s="210">
        <f>BK90+BK91</f>
        <v>0</v>
      </c>
    </row>
    <row r="90" s="12" customFormat="1" ht="22.8" customHeight="1">
      <c r="A90" s="12"/>
      <c r="B90" s="197"/>
      <c r="C90" s="198"/>
      <c r="D90" s="199" t="s">
        <v>73</v>
      </c>
      <c r="E90" s="211" t="s">
        <v>81</v>
      </c>
      <c r="F90" s="211" t="s">
        <v>393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v>0</v>
      </c>
      <c r="Q90" s="205"/>
      <c r="R90" s="206">
        <v>0</v>
      </c>
      <c r="S90" s="205"/>
      <c r="T90" s="207"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81</v>
      </c>
      <c r="AT90" s="209" t="s">
        <v>73</v>
      </c>
      <c r="AU90" s="209" t="s">
        <v>81</v>
      </c>
      <c r="AY90" s="208" t="s">
        <v>137</v>
      </c>
      <c r="BK90" s="210">
        <v>0</v>
      </c>
    </row>
    <row r="91" s="12" customFormat="1" ht="22.8" customHeight="1">
      <c r="A91" s="12"/>
      <c r="B91" s="197"/>
      <c r="C91" s="198"/>
      <c r="D91" s="199" t="s">
        <v>73</v>
      </c>
      <c r="E91" s="211" t="s">
        <v>394</v>
      </c>
      <c r="F91" s="211" t="s">
        <v>395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SUM(P92:P124)</f>
        <v>0</v>
      </c>
      <c r="Q91" s="205"/>
      <c r="R91" s="206">
        <f>SUM(R92:R124)</f>
        <v>3.016</v>
      </c>
      <c r="S91" s="205"/>
      <c r="T91" s="207">
        <f>SUM(T92:T124)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81</v>
      </c>
      <c r="AT91" s="209" t="s">
        <v>73</v>
      </c>
      <c r="AU91" s="209" t="s">
        <v>81</v>
      </c>
      <c r="AY91" s="208" t="s">
        <v>137</v>
      </c>
      <c r="BK91" s="210">
        <f>SUM(BK92:BK124)</f>
        <v>0</v>
      </c>
    </row>
    <row r="92" s="2" customFormat="1" ht="24.15" customHeight="1">
      <c r="A92" s="39"/>
      <c r="B92" s="40"/>
      <c r="C92" s="213" t="s">
        <v>81</v>
      </c>
      <c r="D92" s="213" t="s">
        <v>139</v>
      </c>
      <c r="E92" s="214" t="s">
        <v>396</v>
      </c>
      <c r="F92" s="215" t="s">
        <v>397</v>
      </c>
      <c r="G92" s="216" t="s">
        <v>209</v>
      </c>
      <c r="H92" s="217">
        <v>223</v>
      </c>
      <c r="I92" s="218"/>
      <c r="J92" s="219">
        <f>ROUND(I92*H92,2)</f>
        <v>0</v>
      </c>
      <c r="K92" s="215" t="s">
        <v>143</v>
      </c>
      <c r="L92" s="45"/>
      <c r="M92" s="220" t="s">
        <v>19</v>
      </c>
      <c r="N92" s="221" t="s">
        <v>45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144</v>
      </c>
      <c r="AT92" s="224" t="s">
        <v>139</v>
      </c>
      <c r="AU92" s="224" t="s">
        <v>83</v>
      </c>
      <c r="AY92" s="18" t="s">
        <v>137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81</v>
      </c>
      <c r="BK92" s="225">
        <f>ROUND(I92*H92,2)</f>
        <v>0</v>
      </c>
      <c r="BL92" s="18" t="s">
        <v>144</v>
      </c>
      <c r="BM92" s="224" t="s">
        <v>398</v>
      </c>
    </row>
    <row r="93" s="13" customFormat="1">
      <c r="A93" s="13"/>
      <c r="B93" s="226"/>
      <c r="C93" s="227"/>
      <c r="D93" s="228" t="s">
        <v>146</v>
      </c>
      <c r="E93" s="229" t="s">
        <v>19</v>
      </c>
      <c r="F93" s="230" t="s">
        <v>399</v>
      </c>
      <c r="G93" s="227"/>
      <c r="H93" s="231">
        <v>223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146</v>
      </c>
      <c r="AU93" s="237" t="s">
        <v>83</v>
      </c>
      <c r="AV93" s="13" t="s">
        <v>83</v>
      </c>
      <c r="AW93" s="13" t="s">
        <v>35</v>
      </c>
      <c r="AX93" s="13" t="s">
        <v>81</v>
      </c>
      <c r="AY93" s="237" t="s">
        <v>137</v>
      </c>
    </row>
    <row r="94" s="14" customFormat="1">
      <c r="A94" s="14"/>
      <c r="B94" s="238"/>
      <c r="C94" s="239"/>
      <c r="D94" s="228" t="s">
        <v>146</v>
      </c>
      <c r="E94" s="240" t="s">
        <v>19</v>
      </c>
      <c r="F94" s="241" t="s">
        <v>400</v>
      </c>
      <c r="G94" s="239"/>
      <c r="H94" s="240" t="s">
        <v>19</v>
      </c>
      <c r="I94" s="242"/>
      <c r="J94" s="239"/>
      <c r="K94" s="239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146</v>
      </c>
      <c r="AU94" s="247" t="s">
        <v>83</v>
      </c>
      <c r="AV94" s="14" t="s">
        <v>81</v>
      </c>
      <c r="AW94" s="14" t="s">
        <v>35</v>
      </c>
      <c r="AX94" s="14" t="s">
        <v>74</v>
      </c>
      <c r="AY94" s="247" t="s">
        <v>137</v>
      </c>
    </row>
    <row r="95" s="2" customFormat="1" ht="14.4" customHeight="1">
      <c r="A95" s="39"/>
      <c r="B95" s="40"/>
      <c r="C95" s="248" t="s">
        <v>83</v>
      </c>
      <c r="D95" s="248" t="s">
        <v>149</v>
      </c>
      <c r="E95" s="249" t="s">
        <v>302</v>
      </c>
      <c r="F95" s="250" t="s">
        <v>401</v>
      </c>
      <c r="G95" s="251" t="s">
        <v>220</v>
      </c>
      <c r="H95" s="252">
        <v>223</v>
      </c>
      <c r="I95" s="253"/>
      <c r="J95" s="254">
        <f>ROUND(I95*H95,2)</f>
        <v>0</v>
      </c>
      <c r="K95" s="250" t="s">
        <v>19</v>
      </c>
      <c r="L95" s="255"/>
      <c r="M95" s="256" t="s">
        <v>19</v>
      </c>
      <c r="N95" s="257" t="s">
        <v>45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153</v>
      </c>
      <c r="AT95" s="224" t="s">
        <v>149</v>
      </c>
      <c r="AU95" s="224" t="s">
        <v>83</v>
      </c>
      <c r="AY95" s="18" t="s">
        <v>137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81</v>
      </c>
      <c r="BK95" s="225">
        <f>ROUND(I95*H95,2)</f>
        <v>0</v>
      </c>
      <c r="BL95" s="18" t="s">
        <v>144</v>
      </c>
      <c r="BM95" s="224" t="s">
        <v>402</v>
      </c>
    </row>
    <row r="96" s="2" customFormat="1" ht="14.4" customHeight="1">
      <c r="A96" s="39"/>
      <c r="B96" s="40"/>
      <c r="C96" s="213" t="s">
        <v>156</v>
      </c>
      <c r="D96" s="213" t="s">
        <v>139</v>
      </c>
      <c r="E96" s="214" t="s">
        <v>187</v>
      </c>
      <c r="F96" s="215" t="s">
        <v>188</v>
      </c>
      <c r="G96" s="216" t="s">
        <v>142</v>
      </c>
      <c r="H96" s="217">
        <v>16642</v>
      </c>
      <c r="I96" s="218"/>
      <c r="J96" s="219">
        <f>ROUND(I96*H96,2)</f>
        <v>0</v>
      </c>
      <c r="K96" s="215" t="s">
        <v>143</v>
      </c>
      <c r="L96" s="45"/>
      <c r="M96" s="220" t="s">
        <v>19</v>
      </c>
      <c r="N96" s="221" t="s">
        <v>45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144</v>
      </c>
      <c r="AT96" s="224" t="s">
        <v>139</v>
      </c>
      <c r="AU96" s="224" t="s">
        <v>83</v>
      </c>
      <c r="AY96" s="18" t="s">
        <v>137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81</v>
      </c>
      <c r="BK96" s="225">
        <f>ROUND(I96*H96,2)</f>
        <v>0</v>
      </c>
      <c r="BL96" s="18" t="s">
        <v>144</v>
      </c>
      <c r="BM96" s="224" t="s">
        <v>403</v>
      </c>
    </row>
    <row r="97" s="13" customFormat="1">
      <c r="A97" s="13"/>
      <c r="B97" s="226"/>
      <c r="C97" s="227"/>
      <c r="D97" s="228" t="s">
        <v>146</v>
      </c>
      <c r="E97" s="229" t="s">
        <v>19</v>
      </c>
      <c r="F97" s="230" t="s">
        <v>404</v>
      </c>
      <c r="G97" s="227"/>
      <c r="H97" s="231">
        <v>16642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146</v>
      </c>
      <c r="AU97" s="237" t="s">
        <v>83</v>
      </c>
      <c r="AV97" s="13" t="s">
        <v>83</v>
      </c>
      <c r="AW97" s="13" t="s">
        <v>35</v>
      </c>
      <c r="AX97" s="13" t="s">
        <v>81</v>
      </c>
      <c r="AY97" s="237" t="s">
        <v>137</v>
      </c>
    </row>
    <row r="98" s="14" customFormat="1">
      <c r="A98" s="14"/>
      <c r="B98" s="238"/>
      <c r="C98" s="239"/>
      <c r="D98" s="228" t="s">
        <v>146</v>
      </c>
      <c r="E98" s="240" t="s">
        <v>19</v>
      </c>
      <c r="F98" s="241" t="s">
        <v>405</v>
      </c>
      <c r="G98" s="239"/>
      <c r="H98" s="240" t="s">
        <v>19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146</v>
      </c>
      <c r="AU98" s="247" t="s">
        <v>83</v>
      </c>
      <c r="AV98" s="14" t="s">
        <v>81</v>
      </c>
      <c r="AW98" s="14" t="s">
        <v>35</v>
      </c>
      <c r="AX98" s="14" t="s">
        <v>74</v>
      </c>
      <c r="AY98" s="247" t="s">
        <v>137</v>
      </c>
    </row>
    <row r="99" s="2" customFormat="1" ht="14.4" customHeight="1">
      <c r="A99" s="39"/>
      <c r="B99" s="40"/>
      <c r="C99" s="213" t="s">
        <v>144</v>
      </c>
      <c r="D99" s="213" t="s">
        <v>139</v>
      </c>
      <c r="E99" s="214" t="s">
        <v>257</v>
      </c>
      <c r="F99" s="215" t="s">
        <v>258</v>
      </c>
      <c r="G99" s="216" t="s">
        <v>142</v>
      </c>
      <c r="H99" s="217">
        <v>150.80000000000001</v>
      </c>
      <c r="I99" s="218"/>
      <c r="J99" s="219">
        <f>ROUND(I99*H99,2)</f>
        <v>0</v>
      </c>
      <c r="K99" s="215" t="s">
        <v>143</v>
      </c>
      <c r="L99" s="45"/>
      <c r="M99" s="220" t="s">
        <v>19</v>
      </c>
      <c r="N99" s="221" t="s">
        <v>45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144</v>
      </c>
      <c r="AT99" s="224" t="s">
        <v>139</v>
      </c>
      <c r="AU99" s="224" t="s">
        <v>83</v>
      </c>
      <c r="AY99" s="18" t="s">
        <v>137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81</v>
      </c>
      <c r="BK99" s="225">
        <f>ROUND(I99*H99,2)</f>
        <v>0</v>
      </c>
      <c r="BL99" s="18" t="s">
        <v>144</v>
      </c>
      <c r="BM99" s="224" t="s">
        <v>406</v>
      </c>
    </row>
    <row r="100" s="13" customFormat="1">
      <c r="A100" s="13"/>
      <c r="B100" s="226"/>
      <c r="C100" s="227"/>
      <c r="D100" s="228" t="s">
        <v>146</v>
      </c>
      <c r="E100" s="229" t="s">
        <v>19</v>
      </c>
      <c r="F100" s="230" t="s">
        <v>407</v>
      </c>
      <c r="G100" s="227"/>
      <c r="H100" s="231">
        <v>150.80000000000001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146</v>
      </c>
      <c r="AU100" s="237" t="s">
        <v>83</v>
      </c>
      <c r="AV100" s="13" t="s">
        <v>83</v>
      </c>
      <c r="AW100" s="13" t="s">
        <v>35</v>
      </c>
      <c r="AX100" s="13" t="s">
        <v>81</v>
      </c>
      <c r="AY100" s="237" t="s">
        <v>137</v>
      </c>
    </row>
    <row r="101" s="14" customFormat="1">
      <c r="A101" s="14"/>
      <c r="B101" s="238"/>
      <c r="C101" s="239"/>
      <c r="D101" s="228" t="s">
        <v>146</v>
      </c>
      <c r="E101" s="240" t="s">
        <v>19</v>
      </c>
      <c r="F101" s="241" t="s">
        <v>408</v>
      </c>
      <c r="G101" s="239"/>
      <c r="H101" s="240" t="s">
        <v>19</v>
      </c>
      <c r="I101" s="242"/>
      <c r="J101" s="239"/>
      <c r="K101" s="239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146</v>
      </c>
      <c r="AU101" s="247" t="s">
        <v>83</v>
      </c>
      <c r="AV101" s="14" t="s">
        <v>81</v>
      </c>
      <c r="AW101" s="14" t="s">
        <v>35</v>
      </c>
      <c r="AX101" s="14" t="s">
        <v>74</v>
      </c>
      <c r="AY101" s="247" t="s">
        <v>137</v>
      </c>
    </row>
    <row r="102" s="2" customFormat="1" ht="14.4" customHeight="1">
      <c r="A102" s="39"/>
      <c r="B102" s="40"/>
      <c r="C102" s="248" t="s">
        <v>164</v>
      </c>
      <c r="D102" s="248" t="s">
        <v>149</v>
      </c>
      <c r="E102" s="249" t="s">
        <v>263</v>
      </c>
      <c r="F102" s="250" t="s">
        <v>264</v>
      </c>
      <c r="G102" s="251" t="s">
        <v>265</v>
      </c>
      <c r="H102" s="252">
        <v>15.08</v>
      </c>
      <c r="I102" s="253"/>
      <c r="J102" s="254">
        <f>ROUND(I102*H102,2)</f>
        <v>0</v>
      </c>
      <c r="K102" s="250" t="s">
        <v>143</v>
      </c>
      <c r="L102" s="255"/>
      <c r="M102" s="256" t="s">
        <v>19</v>
      </c>
      <c r="N102" s="257" t="s">
        <v>45</v>
      </c>
      <c r="O102" s="85"/>
      <c r="P102" s="222">
        <f>O102*H102</f>
        <v>0</v>
      </c>
      <c r="Q102" s="222">
        <v>0.20000000000000001</v>
      </c>
      <c r="R102" s="222">
        <f>Q102*H102</f>
        <v>3.016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153</v>
      </c>
      <c r="AT102" s="224" t="s">
        <v>149</v>
      </c>
      <c r="AU102" s="224" t="s">
        <v>83</v>
      </c>
      <c r="AY102" s="18" t="s">
        <v>137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81</v>
      </c>
      <c r="BK102" s="225">
        <f>ROUND(I102*H102,2)</f>
        <v>0</v>
      </c>
      <c r="BL102" s="18" t="s">
        <v>144</v>
      </c>
      <c r="BM102" s="224" t="s">
        <v>409</v>
      </c>
    </row>
    <row r="103" s="13" customFormat="1">
      <c r="A103" s="13"/>
      <c r="B103" s="226"/>
      <c r="C103" s="227"/>
      <c r="D103" s="228" t="s">
        <v>146</v>
      </c>
      <c r="E103" s="229" t="s">
        <v>19</v>
      </c>
      <c r="F103" s="230" t="s">
        <v>410</v>
      </c>
      <c r="G103" s="227"/>
      <c r="H103" s="231">
        <v>15.08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146</v>
      </c>
      <c r="AU103" s="237" t="s">
        <v>83</v>
      </c>
      <c r="AV103" s="13" t="s">
        <v>83</v>
      </c>
      <c r="AW103" s="13" t="s">
        <v>35</v>
      </c>
      <c r="AX103" s="13" t="s">
        <v>81</v>
      </c>
      <c r="AY103" s="237" t="s">
        <v>137</v>
      </c>
    </row>
    <row r="104" s="14" customFormat="1">
      <c r="A104" s="14"/>
      <c r="B104" s="238"/>
      <c r="C104" s="239"/>
      <c r="D104" s="228" t="s">
        <v>146</v>
      </c>
      <c r="E104" s="240" t="s">
        <v>19</v>
      </c>
      <c r="F104" s="241" t="s">
        <v>411</v>
      </c>
      <c r="G104" s="239"/>
      <c r="H104" s="240" t="s">
        <v>19</v>
      </c>
      <c r="I104" s="242"/>
      <c r="J104" s="239"/>
      <c r="K104" s="239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146</v>
      </c>
      <c r="AU104" s="247" t="s">
        <v>83</v>
      </c>
      <c r="AV104" s="14" t="s">
        <v>81</v>
      </c>
      <c r="AW104" s="14" t="s">
        <v>35</v>
      </c>
      <c r="AX104" s="14" t="s">
        <v>74</v>
      </c>
      <c r="AY104" s="247" t="s">
        <v>137</v>
      </c>
    </row>
    <row r="105" s="2" customFormat="1" ht="14.4" customHeight="1">
      <c r="A105" s="39"/>
      <c r="B105" s="40"/>
      <c r="C105" s="213" t="s">
        <v>168</v>
      </c>
      <c r="D105" s="213" t="s">
        <v>139</v>
      </c>
      <c r="E105" s="214" t="s">
        <v>412</v>
      </c>
      <c r="F105" s="215" t="s">
        <v>413</v>
      </c>
      <c r="G105" s="216" t="s">
        <v>414</v>
      </c>
      <c r="H105" s="217">
        <v>30.16</v>
      </c>
      <c r="I105" s="218"/>
      <c r="J105" s="219">
        <f>ROUND(I105*H105,2)</f>
        <v>0</v>
      </c>
      <c r="K105" s="215" t="s">
        <v>143</v>
      </c>
      <c r="L105" s="45"/>
      <c r="M105" s="220" t="s">
        <v>19</v>
      </c>
      <c r="N105" s="221" t="s">
        <v>45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144</v>
      </c>
      <c r="AT105" s="224" t="s">
        <v>139</v>
      </c>
      <c r="AU105" s="224" t="s">
        <v>83</v>
      </c>
      <c r="AY105" s="18" t="s">
        <v>137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81</v>
      </c>
      <c r="BK105" s="225">
        <f>ROUND(I105*H105,2)</f>
        <v>0</v>
      </c>
      <c r="BL105" s="18" t="s">
        <v>144</v>
      </c>
      <c r="BM105" s="224" t="s">
        <v>415</v>
      </c>
    </row>
    <row r="106" s="13" customFormat="1">
      <c r="A106" s="13"/>
      <c r="B106" s="226"/>
      <c r="C106" s="227"/>
      <c r="D106" s="228" t="s">
        <v>146</v>
      </c>
      <c r="E106" s="229" t="s">
        <v>19</v>
      </c>
      <c r="F106" s="230" t="s">
        <v>416</v>
      </c>
      <c r="G106" s="227"/>
      <c r="H106" s="231">
        <v>30.16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146</v>
      </c>
      <c r="AU106" s="237" t="s">
        <v>83</v>
      </c>
      <c r="AV106" s="13" t="s">
        <v>83</v>
      </c>
      <c r="AW106" s="13" t="s">
        <v>35</v>
      </c>
      <c r="AX106" s="13" t="s">
        <v>81</v>
      </c>
      <c r="AY106" s="237" t="s">
        <v>137</v>
      </c>
    </row>
    <row r="107" s="14" customFormat="1">
      <c r="A107" s="14"/>
      <c r="B107" s="238"/>
      <c r="C107" s="239"/>
      <c r="D107" s="228" t="s">
        <v>146</v>
      </c>
      <c r="E107" s="240" t="s">
        <v>19</v>
      </c>
      <c r="F107" s="241" t="s">
        <v>417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146</v>
      </c>
      <c r="AU107" s="247" t="s">
        <v>83</v>
      </c>
      <c r="AV107" s="14" t="s">
        <v>81</v>
      </c>
      <c r="AW107" s="14" t="s">
        <v>35</v>
      </c>
      <c r="AX107" s="14" t="s">
        <v>74</v>
      </c>
      <c r="AY107" s="247" t="s">
        <v>137</v>
      </c>
    </row>
    <row r="108" s="14" customFormat="1">
      <c r="A108" s="14"/>
      <c r="B108" s="238"/>
      <c r="C108" s="239"/>
      <c r="D108" s="228" t="s">
        <v>146</v>
      </c>
      <c r="E108" s="240" t="s">
        <v>19</v>
      </c>
      <c r="F108" s="241" t="s">
        <v>418</v>
      </c>
      <c r="G108" s="239"/>
      <c r="H108" s="240" t="s">
        <v>19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146</v>
      </c>
      <c r="AU108" s="247" t="s">
        <v>83</v>
      </c>
      <c r="AV108" s="14" t="s">
        <v>81</v>
      </c>
      <c r="AW108" s="14" t="s">
        <v>35</v>
      </c>
      <c r="AX108" s="14" t="s">
        <v>74</v>
      </c>
      <c r="AY108" s="247" t="s">
        <v>137</v>
      </c>
    </row>
    <row r="109" s="2" customFormat="1" ht="14.4" customHeight="1">
      <c r="A109" s="39"/>
      <c r="B109" s="40"/>
      <c r="C109" s="213" t="s">
        <v>175</v>
      </c>
      <c r="D109" s="213" t="s">
        <v>139</v>
      </c>
      <c r="E109" s="214" t="s">
        <v>419</v>
      </c>
      <c r="F109" s="215" t="s">
        <v>420</v>
      </c>
      <c r="G109" s="216" t="s">
        <v>209</v>
      </c>
      <c r="H109" s="217">
        <v>750</v>
      </c>
      <c r="I109" s="218"/>
      <c r="J109" s="219">
        <f>ROUND(I109*H109,2)</f>
        <v>0</v>
      </c>
      <c r="K109" s="215" t="s">
        <v>143</v>
      </c>
      <c r="L109" s="45"/>
      <c r="M109" s="220" t="s">
        <v>19</v>
      </c>
      <c r="N109" s="221" t="s">
        <v>45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83</v>
      </c>
      <c r="AY109" s="18" t="s">
        <v>137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81</v>
      </c>
      <c r="BK109" s="225">
        <f>ROUND(I109*H109,2)</f>
        <v>0</v>
      </c>
      <c r="BL109" s="18" t="s">
        <v>144</v>
      </c>
      <c r="BM109" s="224" t="s">
        <v>421</v>
      </c>
    </row>
    <row r="110" s="13" customFormat="1">
      <c r="A110" s="13"/>
      <c r="B110" s="226"/>
      <c r="C110" s="227"/>
      <c r="D110" s="228" t="s">
        <v>146</v>
      </c>
      <c r="E110" s="229" t="s">
        <v>19</v>
      </c>
      <c r="F110" s="230" t="s">
        <v>422</v>
      </c>
      <c r="G110" s="227"/>
      <c r="H110" s="231">
        <v>750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146</v>
      </c>
      <c r="AU110" s="237" t="s">
        <v>83</v>
      </c>
      <c r="AV110" s="13" t="s">
        <v>83</v>
      </c>
      <c r="AW110" s="13" t="s">
        <v>35</v>
      </c>
      <c r="AX110" s="13" t="s">
        <v>81</v>
      </c>
      <c r="AY110" s="237" t="s">
        <v>137</v>
      </c>
    </row>
    <row r="111" s="2" customFormat="1" ht="14.4" customHeight="1">
      <c r="A111" s="39"/>
      <c r="B111" s="40"/>
      <c r="C111" s="213" t="s">
        <v>153</v>
      </c>
      <c r="D111" s="213" t="s">
        <v>139</v>
      </c>
      <c r="E111" s="214" t="s">
        <v>269</v>
      </c>
      <c r="F111" s="215" t="s">
        <v>270</v>
      </c>
      <c r="G111" s="216" t="s">
        <v>209</v>
      </c>
      <c r="H111" s="217">
        <v>2233</v>
      </c>
      <c r="I111" s="218"/>
      <c r="J111" s="219">
        <f>ROUND(I111*H111,2)</f>
        <v>0</v>
      </c>
      <c r="K111" s="215" t="s">
        <v>143</v>
      </c>
      <c r="L111" s="45"/>
      <c r="M111" s="220" t="s">
        <v>19</v>
      </c>
      <c r="N111" s="221" t="s">
        <v>45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144</v>
      </c>
      <c r="AT111" s="224" t="s">
        <v>139</v>
      </c>
      <c r="AU111" s="224" t="s">
        <v>83</v>
      </c>
      <c r="AY111" s="18" t="s">
        <v>137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81</v>
      </c>
      <c r="BK111" s="225">
        <f>ROUND(I111*H111,2)</f>
        <v>0</v>
      </c>
      <c r="BL111" s="18" t="s">
        <v>144</v>
      </c>
      <c r="BM111" s="224" t="s">
        <v>423</v>
      </c>
    </row>
    <row r="112" s="13" customFormat="1">
      <c r="A112" s="13"/>
      <c r="B112" s="226"/>
      <c r="C112" s="227"/>
      <c r="D112" s="228" t="s">
        <v>146</v>
      </c>
      <c r="E112" s="229" t="s">
        <v>19</v>
      </c>
      <c r="F112" s="230" t="s">
        <v>272</v>
      </c>
      <c r="G112" s="227"/>
      <c r="H112" s="231">
        <v>2233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146</v>
      </c>
      <c r="AU112" s="237" t="s">
        <v>83</v>
      </c>
      <c r="AV112" s="13" t="s">
        <v>83</v>
      </c>
      <c r="AW112" s="13" t="s">
        <v>35</v>
      </c>
      <c r="AX112" s="13" t="s">
        <v>81</v>
      </c>
      <c r="AY112" s="237" t="s">
        <v>137</v>
      </c>
    </row>
    <row r="113" s="2" customFormat="1" ht="14.4" customHeight="1">
      <c r="A113" s="39"/>
      <c r="B113" s="40"/>
      <c r="C113" s="248" t="s">
        <v>186</v>
      </c>
      <c r="D113" s="248" t="s">
        <v>149</v>
      </c>
      <c r="E113" s="249" t="s">
        <v>274</v>
      </c>
      <c r="F113" s="250" t="s">
        <v>275</v>
      </c>
      <c r="G113" s="251" t="s">
        <v>182</v>
      </c>
      <c r="H113" s="252">
        <v>8.9320000000000004</v>
      </c>
      <c r="I113" s="253"/>
      <c r="J113" s="254">
        <f>ROUND(I113*H113,2)</f>
        <v>0</v>
      </c>
      <c r="K113" s="250" t="s">
        <v>19</v>
      </c>
      <c r="L113" s="255"/>
      <c r="M113" s="256" t="s">
        <v>19</v>
      </c>
      <c r="N113" s="257" t="s">
        <v>45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153</v>
      </c>
      <c r="AT113" s="224" t="s">
        <v>149</v>
      </c>
      <c r="AU113" s="224" t="s">
        <v>83</v>
      </c>
      <c r="AY113" s="18" t="s">
        <v>137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81</v>
      </c>
      <c r="BK113" s="225">
        <f>ROUND(I113*H113,2)</f>
        <v>0</v>
      </c>
      <c r="BL113" s="18" t="s">
        <v>144</v>
      </c>
      <c r="BM113" s="224" t="s">
        <v>424</v>
      </c>
    </row>
    <row r="114" s="13" customFormat="1">
      <c r="A114" s="13"/>
      <c r="B114" s="226"/>
      <c r="C114" s="227"/>
      <c r="D114" s="228" t="s">
        <v>146</v>
      </c>
      <c r="E114" s="229" t="s">
        <v>19</v>
      </c>
      <c r="F114" s="230" t="s">
        <v>277</v>
      </c>
      <c r="G114" s="227"/>
      <c r="H114" s="231">
        <v>8.9320000000000004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146</v>
      </c>
      <c r="AU114" s="237" t="s">
        <v>83</v>
      </c>
      <c r="AV114" s="13" t="s">
        <v>83</v>
      </c>
      <c r="AW114" s="13" t="s">
        <v>35</v>
      </c>
      <c r="AX114" s="13" t="s">
        <v>81</v>
      </c>
      <c r="AY114" s="237" t="s">
        <v>137</v>
      </c>
    </row>
    <row r="115" s="2" customFormat="1" ht="14.4" customHeight="1">
      <c r="A115" s="39"/>
      <c r="B115" s="40"/>
      <c r="C115" s="213" t="s">
        <v>192</v>
      </c>
      <c r="D115" s="213" t="s">
        <v>139</v>
      </c>
      <c r="E115" s="214" t="s">
        <v>425</v>
      </c>
      <c r="F115" s="215" t="s">
        <v>426</v>
      </c>
      <c r="G115" s="216" t="s">
        <v>19</v>
      </c>
      <c r="H115" s="217">
        <v>87.5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45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144</v>
      </c>
      <c r="AT115" s="224" t="s">
        <v>139</v>
      </c>
      <c r="AU115" s="224" t="s">
        <v>83</v>
      </c>
      <c r="AY115" s="18" t="s">
        <v>137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81</v>
      </c>
      <c r="BK115" s="225">
        <f>ROUND(I115*H115,2)</f>
        <v>0</v>
      </c>
      <c r="BL115" s="18" t="s">
        <v>144</v>
      </c>
      <c r="BM115" s="224" t="s">
        <v>427</v>
      </c>
    </row>
    <row r="116" s="13" customFormat="1">
      <c r="A116" s="13"/>
      <c r="B116" s="226"/>
      <c r="C116" s="227"/>
      <c r="D116" s="228" t="s">
        <v>146</v>
      </c>
      <c r="E116" s="229" t="s">
        <v>19</v>
      </c>
      <c r="F116" s="230" t="s">
        <v>428</v>
      </c>
      <c r="G116" s="227"/>
      <c r="H116" s="231">
        <v>87.5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146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137</v>
      </c>
    </row>
    <row r="117" s="14" customFormat="1">
      <c r="A117" s="14"/>
      <c r="B117" s="238"/>
      <c r="C117" s="239"/>
      <c r="D117" s="228" t="s">
        <v>146</v>
      </c>
      <c r="E117" s="240" t="s">
        <v>19</v>
      </c>
      <c r="F117" s="241" t="s">
        <v>429</v>
      </c>
      <c r="G117" s="239"/>
      <c r="H117" s="240" t="s">
        <v>19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146</v>
      </c>
      <c r="AU117" s="247" t="s">
        <v>83</v>
      </c>
      <c r="AV117" s="14" t="s">
        <v>81</v>
      </c>
      <c r="AW117" s="14" t="s">
        <v>35</v>
      </c>
      <c r="AX117" s="14" t="s">
        <v>74</v>
      </c>
      <c r="AY117" s="247" t="s">
        <v>137</v>
      </c>
    </row>
    <row r="118" s="2" customFormat="1" ht="14.4" customHeight="1">
      <c r="A118" s="39"/>
      <c r="B118" s="40"/>
      <c r="C118" s="213" t="s">
        <v>199</v>
      </c>
      <c r="D118" s="213" t="s">
        <v>139</v>
      </c>
      <c r="E118" s="214" t="s">
        <v>430</v>
      </c>
      <c r="F118" s="215" t="s">
        <v>431</v>
      </c>
      <c r="G118" s="216" t="s">
        <v>209</v>
      </c>
      <c r="H118" s="217">
        <v>8</v>
      </c>
      <c r="I118" s="218"/>
      <c r="J118" s="219">
        <f>ROUND(I118*H118,2)</f>
        <v>0</v>
      </c>
      <c r="K118" s="215" t="s">
        <v>143</v>
      </c>
      <c r="L118" s="45"/>
      <c r="M118" s="220" t="s">
        <v>19</v>
      </c>
      <c r="N118" s="221" t="s">
        <v>45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144</v>
      </c>
      <c r="AT118" s="224" t="s">
        <v>139</v>
      </c>
      <c r="AU118" s="224" t="s">
        <v>83</v>
      </c>
      <c r="AY118" s="18" t="s">
        <v>137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81</v>
      </c>
      <c r="BK118" s="225">
        <f>ROUND(I118*H118,2)</f>
        <v>0</v>
      </c>
      <c r="BL118" s="18" t="s">
        <v>144</v>
      </c>
      <c r="BM118" s="224" t="s">
        <v>432</v>
      </c>
    </row>
    <row r="119" s="2" customFormat="1" ht="14.4" customHeight="1">
      <c r="A119" s="39"/>
      <c r="B119" s="40"/>
      <c r="C119" s="213" t="s">
        <v>206</v>
      </c>
      <c r="D119" s="213" t="s">
        <v>139</v>
      </c>
      <c r="E119" s="214" t="s">
        <v>279</v>
      </c>
      <c r="F119" s="215" t="s">
        <v>280</v>
      </c>
      <c r="G119" s="216" t="s">
        <v>265</v>
      </c>
      <c r="H119" s="217">
        <v>107.84</v>
      </c>
      <c r="I119" s="218"/>
      <c r="J119" s="219">
        <f>ROUND(I119*H119,2)</f>
        <v>0</v>
      </c>
      <c r="K119" s="215" t="s">
        <v>143</v>
      </c>
      <c r="L119" s="45"/>
      <c r="M119" s="220" t="s">
        <v>19</v>
      </c>
      <c r="N119" s="221" t="s">
        <v>45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144</v>
      </c>
      <c r="AT119" s="224" t="s">
        <v>139</v>
      </c>
      <c r="AU119" s="224" t="s">
        <v>83</v>
      </c>
      <c r="AY119" s="18" t="s">
        <v>137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81</v>
      </c>
      <c r="BK119" s="225">
        <f>ROUND(I119*H119,2)</f>
        <v>0</v>
      </c>
      <c r="BL119" s="18" t="s">
        <v>144</v>
      </c>
      <c r="BM119" s="224" t="s">
        <v>433</v>
      </c>
    </row>
    <row r="120" s="13" customFormat="1">
      <c r="A120" s="13"/>
      <c r="B120" s="226"/>
      <c r="C120" s="227"/>
      <c r="D120" s="228" t="s">
        <v>146</v>
      </c>
      <c r="E120" s="229" t="s">
        <v>19</v>
      </c>
      <c r="F120" s="230" t="s">
        <v>434</v>
      </c>
      <c r="G120" s="227"/>
      <c r="H120" s="231">
        <v>107.84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146</v>
      </c>
      <c r="AU120" s="237" t="s">
        <v>83</v>
      </c>
      <c r="AV120" s="13" t="s">
        <v>83</v>
      </c>
      <c r="AW120" s="13" t="s">
        <v>35</v>
      </c>
      <c r="AX120" s="13" t="s">
        <v>81</v>
      </c>
      <c r="AY120" s="237" t="s">
        <v>137</v>
      </c>
    </row>
    <row r="121" s="14" customFormat="1">
      <c r="A121" s="14"/>
      <c r="B121" s="238"/>
      <c r="C121" s="239"/>
      <c r="D121" s="228" t="s">
        <v>146</v>
      </c>
      <c r="E121" s="240" t="s">
        <v>19</v>
      </c>
      <c r="F121" s="241" t="s">
        <v>435</v>
      </c>
      <c r="G121" s="239"/>
      <c r="H121" s="240" t="s">
        <v>19</v>
      </c>
      <c r="I121" s="242"/>
      <c r="J121" s="239"/>
      <c r="K121" s="239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146</v>
      </c>
      <c r="AU121" s="247" t="s">
        <v>83</v>
      </c>
      <c r="AV121" s="14" t="s">
        <v>81</v>
      </c>
      <c r="AW121" s="14" t="s">
        <v>35</v>
      </c>
      <c r="AX121" s="14" t="s">
        <v>74</v>
      </c>
      <c r="AY121" s="247" t="s">
        <v>137</v>
      </c>
    </row>
    <row r="122" s="2" customFormat="1" ht="14.4" customHeight="1">
      <c r="A122" s="39"/>
      <c r="B122" s="40"/>
      <c r="C122" s="213" t="s">
        <v>211</v>
      </c>
      <c r="D122" s="213" t="s">
        <v>139</v>
      </c>
      <c r="E122" s="214" t="s">
        <v>289</v>
      </c>
      <c r="F122" s="215" t="s">
        <v>290</v>
      </c>
      <c r="G122" s="216" t="s">
        <v>265</v>
      </c>
      <c r="H122" s="217">
        <v>107.84</v>
      </c>
      <c r="I122" s="218"/>
      <c r="J122" s="219">
        <f>ROUND(I122*H122,2)</f>
        <v>0</v>
      </c>
      <c r="K122" s="215" t="s">
        <v>143</v>
      </c>
      <c r="L122" s="45"/>
      <c r="M122" s="220" t="s">
        <v>19</v>
      </c>
      <c r="N122" s="221" t="s">
        <v>45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144</v>
      </c>
      <c r="AT122" s="224" t="s">
        <v>139</v>
      </c>
      <c r="AU122" s="224" t="s">
        <v>83</v>
      </c>
      <c r="AY122" s="18" t="s">
        <v>137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81</v>
      </c>
      <c r="BK122" s="225">
        <f>ROUND(I122*H122,2)</f>
        <v>0</v>
      </c>
      <c r="BL122" s="18" t="s">
        <v>144</v>
      </c>
      <c r="BM122" s="224" t="s">
        <v>436</v>
      </c>
    </row>
    <row r="123" s="2" customFormat="1" ht="14.4" customHeight="1">
      <c r="A123" s="39"/>
      <c r="B123" s="40"/>
      <c r="C123" s="213" t="s">
        <v>217</v>
      </c>
      <c r="D123" s="213" t="s">
        <v>139</v>
      </c>
      <c r="E123" s="214" t="s">
        <v>293</v>
      </c>
      <c r="F123" s="215" t="s">
        <v>294</v>
      </c>
      <c r="G123" s="216" t="s">
        <v>265</v>
      </c>
      <c r="H123" s="217">
        <v>647.03999999999996</v>
      </c>
      <c r="I123" s="218"/>
      <c r="J123" s="219">
        <f>ROUND(I123*H123,2)</f>
        <v>0</v>
      </c>
      <c r="K123" s="215" t="s">
        <v>143</v>
      </c>
      <c r="L123" s="45"/>
      <c r="M123" s="220" t="s">
        <v>19</v>
      </c>
      <c r="N123" s="221" t="s">
        <v>45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144</v>
      </c>
      <c r="AT123" s="224" t="s">
        <v>139</v>
      </c>
      <c r="AU123" s="224" t="s">
        <v>83</v>
      </c>
      <c r="AY123" s="18" t="s">
        <v>137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81</v>
      </c>
      <c r="BK123" s="225">
        <f>ROUND(I123*H123,2)</f>
        <v>0</v>
      </c>
      <c r="BL123" s="18" t="s">
        <v>144</v>
      </c>
      <c r="BM123" s="224" t="s">
        <v>437</v>
      </c>
    </row>
    <row r="124" s="13" customFormat="1">
      <c r="A124" s="13"/>
      <c r="B124" s="226"/>
      <c r="C124" s="227"/>
      <c r="D124" s="228" t="s">
        <v>146</v>
      </c>
      <c r="E124" s="229" t="s">
        <v>19</v>
      </c>
      <c r="F124" s="230" t="s">
        <v>438</v>
      </c>
      <c r="G124" s="227"/>
      <c r="H124" s="231">
        <v>647.03999999999996</v>
      </c>
      <c r="I124" s="232"/>
      <c r="J124" s="227"/>
      <c r="K124" s="227"/>
      <c r="L124" s="233"/>
      <c r="M124" s="266"/>
      <c r="N124" s="267"/>
      <c r="O124" s="267"/>
      <c r="P124" s="267"/>
      <c r="Q124" s="267"/>
      <c r="R124" s="267"/>
      <c r="S124" s="267"/>
      <c r="T124" s="26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146</v>
      </c>
      <c r="AU124" s="237" t="s">
        <v>83</v>
      </c>
      <c r="AV124" s="13" t="s">
        <v>83</v>
      </c>
      <c r="AW124" s="13" t="s">
        <v>35</v>
      </c>
      <c r="AX124" s="13" t="s">
        <v>81</v>
      </c>
      <c r="AY124" s="237" t="s">
        <v>137</v>
      </c>
    </row>
    <row r="125" s="2" customFormat="1" ht="6.96" customHeight="1">
      <c r="A125" s="39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dAGI2ZPPmNG1rEkvFZymx+tIQPBP20d8GwGk106lFa8/IP8jdJ2ontjHRWicEjV1ThwpejvaKbKzBC+UQUfA1w==" hashValue="LaN49MY+pA7Cu7Dh7uW93YbWSorTi3edtLxJgMExMn0DMP8asakkTvz0wz1te5aIYTqJ0aJVJP9Wt+EwWBMZkA==" algorithmName="SHA-512" password="CC35"/>
  <autoFilter ref="C87:K1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Větrolamy V1 a V2 v k.ú. Vedrovice a Jezeřany – projektová dokumentace</v>
      </c>
      <c r="F7" s="143"/>
      <c r="G7" s="143"/>
      <c r="H7" s="143"/>
      <c r="L7" s="21"/>
    </row>
    <row r="8" s="1" customFormat="1" ht="12" customHeight="1">
      <c r="B8" s="21"/>
      <c r="D8" s="143" t="s">
        <v>109</v>
      </c>
      <c r="L8" s="21"/>
    </row>
    <row r="9" s="2" customFormat="1" ht="16.5" customHeight="1">
      <c r="A9" s="39"/>
      <c r="B9" s="45"/>
      <c r="C9" s="39"/>
      <c r="D9" s="39"/>
      <c r="E9" s="144" t="s">
        <v>110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388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439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18. 4. 2021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ROUND((SUM(BE88:BE124)),  2)</f>
        <v>0</v>
      </c>
      <c r="G35" s="39"/>
      <c r="H35" s="39"/>
      <c r="I35" s="158">
        <v>0.20999999999999999</v>
      </c>
      <c r="J35" s="157">
        <f>ROUND(((SUM(BE88:BE124))*I35),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ROUND((SUM(BF88:BF124)),  2)</f>
        <v>0</v>
      </c>
      <c r="G36" s="39"/>
      <c r="H36" s="39"/>
      <c r="I36" s="158">
        <v>0.14999999999999999</v>
      </c>
      <c r="J36" s="157">
        <f>ROUND(((SUM(BF88:BF124))*I36),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ROUND((SUM(BG88:BG124)),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ROUND((SUM(BH88:BH124)),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ROUND((SUM(BI88:BI124)),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Větrolamy V1 a V2 v k.ú. Vedrovice a Jezeřany – projektová dokumentace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388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SO-1-2 - Větrolam V1 - 2. rok následná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k.ú. Vedrovice a Jezeřany</v>
      </c>
      <c r="G56" s="41"/>
      <c r="H56" s="41"/>
      <c r="I56" s="33" t="s">
        <v>23</v>
      </c>
      <c r="J56" s="73" t="str">
        <f>IF(J14="","",J14)</f>
        <v>18. 4. 2021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Ing. Jaroslav Krejčí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5"/>
      <c r="C64" s="176"/>
      <c r="D64" s="177" t="s">
        <v>390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391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440</v>
      </c>
      <c r="E66" s="183"/>
      <c r="F66" s="183"/>
      <c r="G66" s="183"/>
      <c r="H66" s="183"/>
      <c r="I66" s="183"/>
      <c r="J66" s="184">
        <f>J91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122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Větrolamy V1 a V2 v k.ú. Vedrovice a Jezeřany – projektová dokumentace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109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110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388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SO-1-2 - Větrolam V1 - 2. rok následná péče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k.ú. Vedrovice a Jezeřany</v>
      </c>
      <c r="G82" s="41"/>
      <c r="H82" s="41"/>
      <c r="I82" s="33" t="s">
        <v>23</v>
      </c>
      <c r="J82" s="73" t="str">
        <f>IF(J14="","",J14)</f>
        <v>18. 4. 2021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>ČR-Státní pozemkový úřad</v>
      </c>
      <c r="G84" s="41"/>
      <c r="H84" s="41"/>
      <c r="I84" s="33" t="s">
        <v>32</v>
      </c>
      <c r="J84" s="37" t="str">
        <f>E23</f>
        <v>Ing. Jaroslav Krejčí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30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123</v>
      </c>
      <c r="D87" s="189" t="s">
        <v>59</v>
      </c>
      <c r="E87" s="189" t="s">
        <v>55</v>
      </c>
      <c r="F87" s="189" t="s">
        <v>56</v>
      </c>
      <c r="G87" s="189" t="s">
        <v>124</v>
      </c>
      <c r="H87" s="189" t="s">
        <v>125</v>
      </c>
      <c r="I87" s="189" t="s">
        <v>126</v>
      </c>
      <c r="J87" s="189" t="s">
        <v>113</v>
      </c>
      <c r="K87" s="190" t="s">
        <v>127</v>
      </c>
      <c r="L87" s="191"/>
      <c r="M87" s="93" t="s">
        <v>19</v>
      </c>
      <c r="N87" s="94" t="s">
        <v>44</v>
      </c>
      <c r="O87" s="94" t="s">
        <v>128</v>
      </c>
      <c r="P87" s="94" t="s">
        <v>129</v>
      </c>
      <c r="Q87" s="94" t="s">
        <v>130</v>
      </c>
      <c r="R87" s="94" t="s">
        <v>131</v>
      </c>
      <c r="S87" s="94" t="s">
        <v>132</v>
      </c>
      <c r="T87" s="95" t="s">
        <v>133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134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3.016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73</v>
      </c>
      <c r="AU88" s="18" t="s">
        <v>114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73</v>
      </c>
      <c r="E89" s="200" t="s">
        <v>135</v>
      </c>
      <c r="F89" s="200" t="s">
        <v>135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P90+P91</f>
        <v>0</v>
      </c>
      <c r="Q89" s="205"/>
      <c r="R89" s="206">
        <f>R90+R91</f>
        <v>3.016</v>
      </c>
      <c r="S89" s="205"/>
      <c r="T89" s="207">
        <f>T90+T91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81</v>
      </c>
      <c r="AT89" s="209" t="s">
        <v>73</v>
      </c>
      <c r="AU89" s="209" t="s">
        <v>74</v>
      </c>
      <c r="AY89" s="208" t="s">
        <v>137</v>
      </c>
      <c r="BK89" s="210">
        <f>BK90+BK91</f>
        <v>0</v>
      </c>
    </row>
    <row r="90" s="12" customFormat="1" ht="22.8" customHeight="1">
      <c r="A90" s="12"/>
      <c r="B90" s="197"/>
      <c r="C90" s="198"/>
      <c r="D90" s="199" t="s">
        <v>73</v>
      </c>
      <c r="E90" s="211" t="s">
        <v>81</v>
      </c>
      <c r="F90" s="211" t="s">
        <v>393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v>0</v>
      </c>
      <c r="Q90" s="205"/>
      <c r="R90" s="206">
        <v>0</v>
      </c>
      <c r="S90" s="205"/>
      <c r="T90" s="207"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81</v>
      </c>
      <c r="AT90" s="209" t="s">
        <v>73</v>
      </c>
      <c r="AU90" s="209" t="s">
        <v>81</v>
      </c>
      <c r="AY90" s="208" t="s">
        <v>137</v>
      </c>
      <c r="BK90" s="210">
        <v>0</v>
      </c>
    </row>
    <row r="91" s="12" customFormat="1" ht="22.8" customHeight="1">
      <c r="A91" s="12"/>
      <c r="B91" s="197"/>
      <c r="C91" s="198"/>
      <c r="D91" s="199" t="s">
        <v>73</v>
      </c>
      <c r="E91" s="211" t="s">
        <v>394</v>
      </c>
      <c r="F91" s="211" t="s">
        <v>441</v>
      </c>
      <c r="G91" s="198"/>
      <c r="H91" s="198"/>
      <c r="I91" s="201"/>
      <c r="J91" s="212">
        <f>BK91</f>
        <v>0</v>
      </c>
      <c r="K91" s="198"/>
      <c r="L91" s="203"/>
      <c r="M91" s="204"/>
      <c r="N91" s="205"/>
      <c r="O91" s="205"/>
      <c r="P91" s="206">
        <f>SUM(P92:P124)</f>
        <v>0</v>
      </c>
      <c r="Q91" s="205"/>
      <c r="R91" s="206">
        <f>SUM(R92:R124)</f>
        <v>3.016</v>
      </c>
      <c r="S91" s="205"/>
      <c r="T91" s="207">
        <f>SUM(T92:T124)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8" t="s">
        <v>81</v>
      </c>
      <c r="AT91" s="209" t="s">
        <v>73</v>
      </c>
      <c r="AU91" s="209" t="s">
        <v>81</v>
      </c>
      <c r="AY91" s="208" t="s">
        <v>137</v>
      </c>
      <c r="BK91" s="210">
        <f>SUM(BK92:BK124)</f>
        <v>0</v>
      </c>
    </row>
    <row r="92" s="2" customFormat="1" ht="24.15" customHeight="1">
      <c r="A92" s="39"/>
      <c r="B92" s="40"/>
      <c r="C92" s="213" t="s">
        <v>81</v>
      </c>
      <c r="D92" s="213" t="s">
        <v>139</v>
      </c>
      <c r="E92" s="214" t="s">
        <v>396</v>
      </c>
      <c r="F92" s="215" t="s">
        <v>397</v>
      </c>
      <c r="G92" s="216" t="s">
        <v>209</v>
      </c>
      <c r="H92" s="217">
        <v>223</v>
      </c>
      <c r="I92" s="218"/>
      <c r="J92" s="219">
        <f>ROUND(I92*H92,2)</f>
        <v>0</v>
      </c>
      <c r="K92" s="215" t="s">
        <v>143</v>
      </c>
      <c r="L92" s="45"/>
      <c r="M92" s="220" t="s">
        <v>19</v>
      </c>
      <c r="N92" s="221" t="s">
        <v>45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144</v>
      </c>
      <c r="AT92" s="224" t="s">
        <v>139</v>
      </c>
      <c r="AU92" s="224" t="s">
        <v>83</v>
      </c>
      <c r="AY92" s="18" t="s">
        <v>137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81</v>
      </c>
      <c r="BK92" s="225">
        <f>ROUND(I92*H92,2)</f>
        <v>0</v>
      </c>
      <c r="BL92" s="18" t="s">
        <v>144</v>
      </c>
      <c r="BM92" s="224" t="s">
        <v>398</v>
      </c>
    </row>
    <row r="93" s="13" customFormat="1">
      <c r="A93" s="13"/>
      <c r="B93" s="226"/>
      <c r="C93" s="227"/>
      <c r="D93" s="228" t="s">
        <v>146</v>
      </c>
      <c r="E93" s="229" t="s">
        <v>19</v>
      </c>
      <c r="F93" s="230" t="s">
        <v>399</v>
      </c>
      <c r="G93" s="227"/>
      <c r="H93" s="231">
        <v>223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146</v>
      </c>
      <c r="AU93" s="237" t="s">
        <v>83</v>
      </c>
      <c r="AV93" s="13" t="s">
        <v>83</v>
      </c>
      <c r="AW93" s="13" t="s">
        <v>35</v>
      </c>
      <c r="AX93" s="13" t="s">
        <v>81</v>
      </c>
      <c r="AY93" s="237" t="s">
        <v>137</v>
      </c>
    </row>
    <row r="94" s="14" customFormat="1">
      <c r="A94" s="14"/>
      <c r="B94" s="238"/>
      <c r="C94" s="239"/>
      <c r="D94" s="228" t="s">
        <v>146</v>
      </c>
      <c r="E94" s="240" t="s">
        <v>19</v>
      </c>
      <c r="F94" s="241" t="s">
        <v>400</v>
      </c>
      <c r="G94" s="239"/>
      <c r="H94" s="240" t="s">
        <v>19</v>
      </c>
      <c r="I94" s="242"/>
      <c r="J94" s="239"/>
      <c r="K94" s="239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146</v>
      </c>
      <c r="AU94" s="247" t="s">
        <v>83</v>
      </c>
      <c r="AV94" s="14" t="s">
        <v>81</v>
      </c>
      <c r="AW94" s="14" t="s">
        <v>35</v>
      </c>
      <c r="AX94" s="14" t="s">
        <v>74</v>
      </c>
      <c r="AY94" s="247" t="s">
        <v>137</v>
      </c>
    </row>
    <row r="95" s="2" customFormat="1" ht="14.4" customHeight="1">
      <c r="A95" s="39"/>
      <c r="B95" s="40"/>
      <c r="C95" s="248" t="s">
        <v>83</v>
      </c>
      <c r="D95" s="248" t="s">
        <v>149</v>
      </c>
      <c r="E95" s="249" t="s">
        <v>302</v>
      </c>
      <c r="F95" s="250" t="s">
        <v>401</v>
      </c>
      <c r="G95" s="251" t="s">
        <v>220</v>
      </c>
      <c r="H95" s="252">
        <v>223</v>
      </c>
      <c r="I95" s="253"/>
      <c r="J95" s="254">
        <f>ROUND(I95*H95,2)</f>
        <v>0</v>
      </c>
      <c r="K95" s="250" t="s">
        <v>19</v>
      </c>
      <c r="L95" s="255"/>
      <c r="M95" s="256" t="s">
        <v>19</v>
      </c>
      <c r="N95" s="257" t="s">
        <v>45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153</v>
      </c>
      <c r="AT95" s="224" t="s">
        <v>149</v>
      </c>
      <c r="AU95" s="224" t="s">
        <v>83</v>
      </c>
      <c r="AY95" s="18" t="s">
        <v>137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81</v>
      </c>
      <c r="BK95" s="225">
        <f>ROUND(I95*H95,2)</f>
        <v>0</v>
      </c>
      <c r="BL95" s="18" t="s">
        <v>144</v>
      </c>
      <c r="BM95" s="224" t="s">
        <v>402</v>
      </c>
    </row>
    <row r="96" s="2" customFormat="1" ht="14.4" customHeight="1">
      <c r="A96" s="39"/>
      <c r="B96" s="40"/>
      <c r="C96" s="213" t="s">
        <v>156</v>
      </c>
      <c r="D96" s="213" t="s">
        <v>139</v>
      </c>
      <c r="E96" s="214" t="s">
        <v>187</v>
      </c>
      <c r="F96" s="215" t="s">
        <v>188</v>
      </c>
      <c r="G96" s="216" t="s">
        <v>142</v>
      </c>
      <c r="H96" s="217">
        <v>16642</v>
      </c>
      <c r="I96" s="218"/>
      <c r="J96" s="219">
        <f>ROUND(I96*H96,2)</f>
        <v>0</v>
      </c>
      <c r="K96" s="215" t="s">
        <v>143</v>
      </c>
      <c r="L96" s="45"/>
      <c r="M96" s="220" t="s">
        <v>19</v>
      </c>
      <c r="N96" s="221" t="s">
        <v>45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144</v>
      </c>
      <c r="AT96" s="224" t="s">
        <v>139</v>
      </c>
      <c r="AU96" s="224" t="s">
        <v>83</v>
      </c>
      <c r="AY96" s="18" t="s">
        <v>137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81</v>
      </c>
      <c r="BK96" s="225">
        <f>ROUND(I96*H96,2)</f>
        <v>0</v>
      </c>
      <c r="BL96" s="18" t="s">
        <v>144</v>
      </c>
      <c r="BM96" s="224" t="s">
        <v>403</v>
      </c>
    </row>
    <row r="97" s="13" customFormat="1">
      <c r="A97" s="13"/>
      <c r="B97" s="226"/>
      <c r="C97" s="227"/>
      <c r="D97" s="228" t="s">
        <v>146</v>
      </c>
      <c r="E97" s="229" t="s">
        <v>19</v>
      </c>
      <c r="F97" s="230" t="s">
        <v>404</v>
      </c>
      <c r="G97" s="227"/>
      <c r="H97" s="231">
        <v>16642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146</v>
      </c>
      <c r="AU97" s="237" t="s">
        <v>83</v>
      </c>
      <c r="AV97" s="13" t="s">
        <v>83</v>
      </c>
      <c r="AW97" s="13" t="s">
        <v>35</v>
      </c>
      <c r="AX97" s="13" t="s">
        <v>81</v>
      </c>
      <c r="AY97" s="237" t="s">
        <v>137</v>
      </c>
    </row>
    <row r="98" s="14" customFormat="1">
      <c r="A98" s="14"/>
      <c r="B98" s="238"/>
      <c r="C98" s="239"/>
      <c r="D98" s="228" t="s">
        <v>146</v>
      </c>
      <c r="E98" s="240" t="s">
        <v>19</v>
      </c>
      <c r="F98" s="241" t="s">
        <v>405</v>
      </c>
      <c r="G98" s="239"/>
      <c r="H98" s="240" t="s">
        <v>19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146</v>
      </c>
      <c r="AU98" s="247" t="s">
        <v>83</v>
      </c>
      <c r="AV98" s="14" t="s">
        <v>81</v>
      </c>
      <c r="AW98" s="14" t="s">
        <v>35</v>
      </c>
      <c r="AX98" s="14" t="s">
        <v>74</v>
      </c>
      <c r="AY98" s="247" t="s">
        <v>137</v>
      </c>
    </row>
    <row r="99" s="2" customFormat="1" ht="14.4" customHeight="1">
      <c r="A99" s="39"/>
      <c r="B99" s="40"/>
      <c r="C99" s="213" t="s">
        <v>144</v>
      </c>
      <c r="D99" s="213" t="s">
        <v>139</v>
      </c>
      <c r="E99" s="214" t="s">
        <v>257</v>
      </c>
      <c r="F99" s="215" t="s">
        <v>258</v>
      </c>
      <c r="G99" s="216" t="s">
        <v>142</v>
      </c>
      <c r="H99" s="217">
        <v>150.80000000000001</v>
      </c>
      <c r="I99" s="218"/>
      <c r="J99" s="219">
        <f>ROUND(I99*H99,2)</f>
        <v>0</v>
      </c>
      <c r="K99" s="215" t="s">
        <v>143</v>
      </c>
      <c r="L99" s="45"/>
      <c r="M99" s="220" t="s">
        <v>19</v>
      </c>
      <c r="N99" s="221" t="s">
        <v>45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144</v>
      </c>
      <c r="AT99" s="224" t="s">
        <v>139</v>
      </c>
      <c r="AU99" s="224" t="s">
        <v>83</v>
      </c>
      <c r="AY99" s="18" t="s">
        <v>137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81</v>
      </c>
      <c r="BK99" s="225">
        <f>ROUND(I99*H99,2)</f>
        <v>0</v>
      </c>
      <c r="BL99" s="18" t="s">
        <v>144</v>
      </c>
      <c r="BM99" s="224" t="s">
        <v>406</v>
      </c>
    </row>
    <row r="100" s="13" customFormat="1">
      <c r="A100" s="13"/>
      <c r="B100" s="226"/>
      <c r="C100" s="227"/>
      <c r="D100" s="228" t="s">
        <v>146</v>
      </c>
      <c r="E100" s="229" t="s">
        <v>19</v>
      </c>
      <c r="F100" s="230" t="s">
        <v>407</v>
      </c>
      <c r="G100" s="227"/>
      <c r="H100" s="231">
        <v>150.80000000000001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146</v>
      </c>
      <c r="AU100" s="237" t="s">
        <v>83</v>
      </c>
      <c r="AV100" s="13" t="s">
        <v>83</v>
      </c>
      <c r="AW100" s="13" t="s">
        <v>35</v>
      </c>
      <c r="AX100" s="13" t="s">
        <v>81</v>
      </c>
      <c r="AY100" s="237" t="s">
        <v>137</v>
      </c>
    </row>
    <row r="101" s="14" customFormat="1">
      <c r="A101" s="14"/>
      <c r="B101" s="238"/>
      <c r="C101" s="239"/>
      <c r="D101" s="228" t="s">
        <v>146</v>
      </c>
      <c r="E101" s="240" t="s">
        <v>19</v>
      </c>
      <c r="F101" s="241" t="s">
        <v>408</v>
      </c>
      <c r="G101" s="239"/>
      <c r="H101" s="240" t="s">
        <v>19</v>
      </c>
      <c r="I101" s="242"/>
      <c r="J101" s="239"/>
      <c r="K101" s="239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146</v>
      </c>
      <c r="AU101" s="247" t="s">
        <v>83</v>
      </c>
      <c r="AV101" s="14" t="s">
        <v>81</v>
      </c>
      <c r="AW101" s="14" t="s">
        <v>35</v>
      </c>
      <c r="AX101" s="14" t="s">
        <v>74</v>
      </c>
      <c r="AY101" s="247" t="s">
        <v>137</v>
      </c>
    </row>
    <row r="102" s="2" customFormat="1" ht="14.4" customHeight="1">
      <c r="A102" s="39"/>
      <c r="B102" s="40"/>
      <c r="C102" s="248" t="s">
        <v>164</v>
      </c>
      <c r="D102" s="248" t="s">
        <v>149</v>
      </c>
      <c r="E102" s="249" t="s">
        <v>263</v>
      </c>
      <c r="F102" s="250" t="s">
        <v>264</v>
      </c>
      <c r="G102" s="251" t="s">
        <v>265</v>
      </c>
      <c r="H102" s="252">
        <v>15.08</v>
      </c>
      <c r="I102" s="253"/>
      <c r="J102" s="254">
        <f>ROUND(I102*H102,2)</f>
        <v>0</v>
      </c>
      <c r="K102" s="250" t="s">
        <v>143</v>
      </c>
      <c r="L102" s="255"/>
      <c r="M102" s="256" t="s">
        <v>19</v>
      </c>
      <c r="N102" s="257" t="s">
        <v>45</v>
      </c>
      <c r="O102" s="85"/>
      <c r="P102" s="222">
        <f>O102*H102</f>
        <v>0</v>
      </c>
      <c r="Q102" s="222">
        <v>0.20000000000000001</v>
      </c>
      <c r="R102" s="222">
        <f>Q102*H102</f>
        <v>3.016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153</v>
      </c>
      <c r="AT102" s="224" t="s">
        <v>149</v>
      </c>
      <c r="AU102" s="224" t="s">
        <v>83</v>
      </c>
      <c r="AY102" s="18" t="s">
        <v>137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81</v>
      </c>
      <c r="BK102" s="225">
        <f>ROUND(I102*H102,2)</f>
        <v>0</v>
      </c>
      <c r="BL102" s="18" t="s">
        <v>144</v>
      </c>
      <c r="BM102" s="224" t="s">
        <v>409</v>
      </c>
    </row>
    <row r="103" s="13" customFormat="1">
      <c r="A103" s="13"/>
      <c r="B103" s="226"/>
      <c r="C103" s="227"/>
      <c r="D103" s="228" t="s">
        <v>146</v>
      </c>
      <c r="E103" s="229" t="s">
        <v>19</v>
      </c>
      <c r="F103" s="230" t="s">
        <v>410</v>
      </c>
      <c r="G103" s="227"/>
      <c r="H103" s="231">
        <v>15.08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146</v>
      </c>
      <c r="AU103" s="237" t="s">
        <v>83</v>
      </c>
      <c r="AV103" s="13" t="s">
        <v>83</v>
      </c>
      <c r="AW103" s="13" t="s">
        <v>35</v>
      </c>
      <c r="AX103" s="13" t="s">
        <v>81</v>
      </c>
      <c r="AY103" s="237" t="s">
        <v>137</v>
      </c>
    </row>
    <row r="104" s="14" customFormat="1">
      <c r="A104" s="14"/>
      <c r="B104" s="238"/>
      <c r="C104" s="239"/>
      <c r="D104" s="228" t="s">
        <v>146</v>
      </c>
      <c r="E104" s="240" t="s">
        <v>19</v>
      </c>
      <c r="F104" s="241" t="s">
        <v>411</v>
      </c>
      <c r="G104" s="239"/>
      <c r="H104" s="240" t="s">
        <v>19</v>
      </c>
      <c r="I104" s="242"/>
      <c r="J104" s="239"/>
      <c r="K104" s="239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146</v>
      </c>
      <c r="AU104" s="247" t="s">
        <v>83</v>
      </c>
      <c r="AV104" s="14" t="s">
        <v>81</v>
      </c>
      <c r="AW104" s="14" t="s">
        <v>35</v>
      </c>
      <c r="AX104" s="14" t="s">
        <v>74</v>
      </c>
      <c r="AY104" s="247" t="s">
        <v>137</v>
      </c>
    </row>
    <row r="105" s="2" customFormat="1" ht="14.4" customHeight="1">
      <c r="A105" s="39"/>
      <c r="B105" s="40"/>
      <c r="C105" s="213" t="s">
        <v>168</v>
      </c>
      <c r="D105" s="213" t="s">
        <v>139</v>
      </c>
      <c r="E105" s="214" t="s">
        <v>412</v>
      </c>
      <c r="F105" s="215" t="s">
        <v>413</v>
      </c>
      <c r="G105" s="216" t="s">
        <v>414</v>
      </c>
      <c r="H105" s="217">
        <v>30.16</v>
      </c>
      <c r="I105" s="218"/>
      <c r="J105" s="219">
        <f>ROUND(I105*H105,2)</f>
        <v>0</v>
      </c>
      <c r="K105" s="215" t="s">
        <v>143</v>
      </c>
      <c r="L105" s="45"/>
      <c r="M105" s="220" t="s">
        <v>19</v>
      </c>
      <c r="N105" s="221" t="s">
        <v>45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144</v>
      </c>
      <c r="AT105" s="224" t="s">
        <v>139</v>
      </c>
      <c r="AU105" s="224" t="s">
        <v>83</v>
      </c>
      <c r="AY105" s="18" t="s">
        <v>137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81</v>
      </c>
      <c r="BK105" s="225">
        <f>ROUND(I105*H105,2)</f>
        <v>0</v>
      </c>
      <c r="BL105" s="18" t="s">
        <v>144</v>
      </c>
      <c r="BM105" s="224" t="s">
        <v>415</v>
      </c>
    </row>
    <row r="106" s="13" customFormat="1">
      <c r="A106" s="13"/>
      <c r="B106" s="226"/>
      <c r="C106" s="227"/>
      <c r="D106" s="228" t="s">
        <v>146</v>
      </c>
      <c r="E106" s="229" t="s">
        <v>19</v>
      </c>
      <c r="F106" s="230" t="s">
        <v>416</v>
      </c>
      <c r="G106" s="227"/>
      <c r="H106" s="231">
        <v>30.16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146</v>
      </c>
      <c r="AU106" s="237" t="s">
        <v>83</v>
      </c>
      <c r="AV106" s="13" t="s">
        <v>83</v>
      </c>
      <c r="AW106" s="13" t="s">
        <v>35</v>
      </c>
      <c r="AX106" s="13" t="s">
        <v>81</v>
      </c>
      <c r="AY106" s="237" t="s">
        <v>137</v>
      </c>
    </row>
    <row r="107" s="14" customFormat="1">
      <c r="A107" s="14"/>
      <c r="B107" s="238"/>
      <c r="C107" s="239"/>
      <c r="D107" s="228" t="s">
        <v>146</v>
      </c>
      <c r="E107" s="240" t="s">
        <v>19</v>
      </c>
      <c r="F107" s="241" t="s">
        <v>417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146</v>
      </c>
      <c r="AU107" s="247" t="s">
        <v>83</v>
      </c>
      <c r="AV107" s="14" t="s">
        <v>81</v>
      </c>
      <c r="AW107" s="14" t="s">
        <v>35</v>
      </c>
      <c r="AX107" s="14" t="s">
        <v>74</v>
      </c>
      <c r="AY107" s="247" t="s">
        <v>137</v>
      </c>
    </row>
    <row r="108" s="14" customFormat="1">
      <c r="A108" s="14"/>
      <c r="B108" s="238"/>
      <c r="C108" s="239"/>
      <c r="D108" s="228" t="s">
        <v>146</v>
      </c>
      <c r="E108" s="240" t="s">
        <v>19</v>
      </c>
      <c r="F108" s="241" t="s">
        <v>418</v>
      </c>
      <c r="G108" s="239"/>
      <c r="H108" s="240" t="s">
        <v>19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146</v>
      </c>
      <c r="AU108" s="247" t="s">
        <v>83</v>
      </c>
      <c r="AV108" s="14" t="s">
        <v>81</v>
      </c>
      <c r="AW108" s="14" t="s">
        <v>35</v>
      </c>
      <c r="AX108" s="14" t="s">
        <v>74</v>
      </c>
      <c r="AY108" s="247" t="s">
        <v>137</v>
      </c>
    </row>
    <row r="109" s="2" customFormat="1" ht="14.4" customHeight="1">
      <c r="A109" s="39"/>
      <c r="B109" s="40"/>
      <c r="C109" s="213" t="s">
        <v>175</v>
      </c>
      <c r="D109" s="213" t="s">
        <v>139</v>
      </c>
      <c r="E109" s="214" t="s">
        <v>419</v>
      </c>
      <c r="F109" s="215" t="s">
        <v>420</v>
      </c>
      <c r="G109" s="216" t="s">
        <v>209</v>
      </c>
      <c r="H109" s="217">
        <v>750</v>
      </c>
      <c r="I109" s="218"/>
      <c r="J109" s="219">
        <f>ROUND(I109*H109,2)</f>
        <v>0</v>
      </c>
      <c r="K109" s="215" t="s">
        <v>143</v>
      </c>
      <c r="L109" s="45"/>
      <c r="M109" s="220" t="s">
        <v>19</v>
      </c>
      <c r="N109" s="221" t="s">
        <v>45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83</v>
      </c>
      <c r="AY109" s="18" t="s">
        <v>137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81</v>
      </c>
      <c r="BK109" s="225">
        <f>ROUND(I109*H109,2)</f>
        <v>0</v>
      </c>
      <c r="BL109" s="18" t="s">
        <v>144</v>
      </c>
      <c r="BM109" s="224" t="s">
        <v>421</v>
      </c>
    </row>
    <row r="110" s="13" customFormat="1">
      <c r="A110" s="13"/>
      <c r="B110" s="226"/>
      <c r="C110" s="227"/>
      <c r="D110" s="228" t="s">
        <v>146</v>
      </c>
      <c r="E110" s="229" t="s">
        <v>19</v>
      </c>
      <c r="F110" s="230" t="s">
        <v>422</v>
      </c>
      <c r="G110" s="227"/>
      <c r="H110" s="231">
        <v>750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146</v>
      </c>
      <c r="AU110" s="237" t="s">
        <v>83</v>
      </c>
      <c r="AV110" s="13" t="s">
        <v>83</v>
      </c>
      <c r="AW110" s="13" t="s">
        <v>35</v>
      </c>
      <c r="AX110" s="13" t="s">
        <v>81</v>
      </c>
      <c r="AY110" s="237" t="s">
        <v>137</v>
      </c>
    </row>
    <row r="111" s="2" customFormat="1" ht="14.4" customHeight="1">
      <c r="A111" s="39"/>
      <c r="B111" s="40"/>
      <c r="C111" s="213" t="s">
        <v>153</v>
      </c>
      <c r="D111" s="213" t="s">
        <v>139</v>
      </c>
      <c r="E111" s="214" t="s">
        <v>269</v>
      </c>
      <c r="F111" s="215" t="s">
        <v>270</v>
      </c>
      <c r="G111" s="216" t="s">
        <v>209</v>
      </c>
      <c r="H111" s="217">
        <v>2233</v>
      </c>
      <c r="I111" s="218"/>
      <c r="J111" s="219">
        <f>ROUND(I111*H111,2)</f>
        <v>0</v>
      </c>
      <c r="K111" s="215" t="s">
        <v>143</v>
      </c>
      <c r="L111" s="45"/>
      <c r="M111" s="220" t="s">
        <v>19</v>
      </c>
      <c r="N111" s="221" t="s">
        <v>45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144</v>
      </c>
      <c r="AT111" s="224" t="s">
        <v>139</v>
      </c>
      <c r="AU111" s="224" t="s">
        <v>83</v>
      </c>
      <c r="AY111" s="18" t="s">
        <v>137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81</v>
      </c>
      <c r="BK111" s="225">
        <f>ROUND(I111*H111,2)</f>
        <v>0</v>
      </c>
      <c r="BL111" s="18" t="s">
        <v>144</v>
      </c>
      <c r="BM111" s="224" t="s">
        <v>423</v>
      </c>
    </row>
    <row r="112" s="13" customFormat="1">
      <c r="A112" s="13"/>
      <c r="B112" s="226"/>
      <c r="C112" s="227"/>
      <c r="D112" s="228" t="s">
        <v>146</v>
      </c>
      <c r="E112" s="229" t="s">
        <v>19</v>
      </c>
      <c r="F112" s="230" t="s">
        <v>272</v>
      </c>
      <c r="G112" s="227"/>
      <c r="H112" s="231">
        <v>2233</v>
      </c>
      <c r="I112" s="232"/>
      <c r="J112" s="227"/>
      <c r="K112" s="227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146</v>
      </c>
      <c r="AU112" s="237" t="s">
        <v>83</v>
      </c>
      <c r="AV112" s="13" t="s">
        <v>83</v>
      </c>
      <c r="AW112" s="13" t="s">
        <v>35</v>
      </c>
      <c r="AX112" s="13" t="s">
        <v>81</v>
      </c>
      <c r="AY112" s="237" t="s">
        <v>137</v>
      </c>
    </row>
    <row r="113" s="2" customFormat="1" ht="14.4" customHeight="1">
      <c r="A113" s="39"/>
      <c r="B113" s="40"/>
      <c r="C113" s="248" t="s">
        <v>186</v>
      </c>
      <c r="D113" s="248" t="s">
        <v>149</v>
      </c>
      <c r="E113" s="249" t="s">
        <v>274</v>
      </c>
      <c r="F113" s="250" t="s">
        <v>275</v>
      </c>
      <c r="G113" s="251" t="s">
        <v>182</v>
      </c>
      <c r="H113" s="252">
        <v>8.9320000000000004</v>
      </c>
      <c r="I113" s="253"/>
      <c r="J113" s="254">
        <f>ROUND(I113*H113,2)</f>
        <v>0</v>
      </c>
      <c r="K113" s="250" t="s">
        <v>19</v>
      </c>
      <c r="L113" s="255"/>
      <c r="M113" s="256" t="s">
        <v>19</v>
      </c>
      <c r="N113" s="257" t="s">
        <v>45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153</v>
      </c>
      <c r="AT113" s="224" t="s">
        <v>149</v>
      </c>
      <c r="AU113" s="224" t="s">
        <v>83</v>
      </c>
      <c r="AY113" s="18" t="s">
        <v>137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81</v>
      </c>
      <c r="BK113" s="225">
        <f>ROUND(I113*H113,2)</f>
        <v>0</v>
      </c>
      <c r="BL113" s="18" t="s">
        <v>144</v>
      </c>
      <c r="BM113" s="224" t="s">
        <v>424</v>
      </c>
    </row>
    <row r="114" s="13" customFormat="1">
      <c r="A114" s="13"/>
      <c r="B114" s="226"/>
      <c r="C114" s="227"/>
      <c r="D114" s="228" t="s">
        <v>146</v>
      </c>
      <c r="E114" s="229" t="s">
        <v>19</v>
      </c>
      <c r="F114" s="230" t="s">
        <v>277</v>
      </c>
      <c r="G114" s="227"/>
      <c r="H114" s="231">
        <v>8.9320000000000004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146</v>
      </c>
      <c r="AU114" s="237" t="s">
        <v>83</v>
      </c>
      <c r="AV114" s="13" t="s">
        <v>83</v>
      </c>
      <c r="AW114" s="13" t="s">
        <v>35</v>
      </c>
      <c r="AX114" s="13" t="s">
        <v>81</v>
      </c>
      <c r="AY114" s="237" t="s">
        <v>137</v>
      </c>
    </row>
    <row r="115" s="2" customFormat="1" ht="14.4" customHeight="1">
      <c r="A115" s="39"/>
      <c r="B115" s="40"/>
      <c r="C115" s="213" t="s">
        <v>192</v>
      </c>
      <c r="D115" s="213" t="s">
        <v>139</v>
      </c>
      <c r="E115" s="214" t="s">
        <v>425</v>
      </c>
      <c r="F115" s="215" t="s">
        <v>426</v>
      </c>
      <c r="G115" s="216" t="s">
        <v>19</v>
      </c>
      <c r="H115" s="217">
        <v>87.5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45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144</v>
      </c>
      <c r="AT115" s="224" t="s">
        <v>139</v>
      </c>
      <c r="AU115" s="224" t="s">
        <v>83</v>
      </c>
      <c r="AY115" s="18" t="s">
        <v>137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81</v>
      </c>
      <c r="BK115" s="225">
        <f>ROUND(I115*H115,2)</f>
        <v>0</v>
      </c>
      <c r="BL115" s="18" t="s">
        <v>144</v>
      </c>
      <c r="BM115" s="224" t="s">
        <v>427</v>
      </c>
    </row>
    <row r="116" s="13" customFormat="1">
      <c r="A116" s="13"/>
      <c r="B116" s="226"/>
      <c r="C116" s="227"/>
      <c r="D116" s="228" t="s">
        <v>146</v>
      </c>
      <c r="E116" s="229" t="s">
        <v>19</v>
      </c>
      <c r="F116" s="230" t="s">
        <v>428</v>
      </c>
      <c r="G116" s="227"/>
      <c r="H116" s="231">
        <v>87.5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146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137</v>
      </c>
    </row>
    <row r="117" s="14" customFormat="1">
      <c r="A117" s="14"/>
      <c r="B117" s="238"/>
      <c r="C117" s="239"/>
      <c r="D117" s="228" t="s">
        <v>146</v>
      </c>
      <c r="E117" s="240" t="s">
        <v>19</v>
      </c>
      <c r="F117" s="241" t="s">
        <v>429</v>
      </c>
      <c r="G117" s="239"/>
      <c r="H117" s="240" t="s">
        <v>19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146</v>
      </c>
      <c r="AU117" s="247" t="s">
        <v>83</v>
      </c>
      <c r="AV117" s="14" t="s">
        <v>81</v>
      </c>
      <c r="AW117" s="14" t="s">
        <v>35</v>
      </c>
      <c r="AX117" s="14" t="s">
        <v>74</v>
      </c>
      <c r="AY117" s="247" t="s">
        <v>137</v>
      </c>
    </row>
    <row r="118" s="2" customFormat="1" ht="14.4" customHeight="1">
      <c r="A118" s="39"/>
      <c r="B118" s="40"/>
      <c r="C118" s="213" t="s">
        <v>199</v>
      </c>
      <c r="D118" s="213" t="s">
        <v>139</v>
      </c>
      <c r="E118" s="214" t="s">
        <v>430</v>
      </c>
      <c r="F118" s="215" t="s">
        <v>431</v>
      </c>
      <c r="G118" s="216" t="s">
        <v>209</v>
      </c>
      <c r="H118" s="217">
        <v>8</v>
      </c>
      <c r="I118" s="218"/>
      <c r="J118" s="219">
        <f>ROUND(I118*H118,2)</f>
        <v>0</v>
      </c>
      <c r="K118" s="215" t="s">
        <v>143</v>
      </c>
      <c r="L118" s="45"/>
      <c r="M118" s="220" t="s">
        <v>19</v>
      </c>
      <c r="N118" s="221" t="s">
        <v>45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144</v>
      </c>
      <c r="AT118" s="224" t="s">
        <v>139</v>
      </c>
      <c r="AU118" s="224" t="s">
        <v>83</v>
      </c>
      <c r="AY118" s="18" t="s">
        <v>137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81</v>
      </c>
      <c r="BK118" s="225">
        <f>ROUND(I118*H118,2)</f>
        <v>0</v>
      </c>
      <c r="BL118" s="18" t="s">
        <v>144</v>
      </c>
      <c r="BM118" s="224" t="s">
        <v>432</v>
      </c>
    </row>
    <row r="119" s="2" customFormat="1" ht="14.4" customHeight="1">
      <c r="A119" s="39"/>
      <c r="B119" s="40"/>
      <c r="C119" s="213" t="s">
        <v>206</v>
      </c>
      <c r="D119" s="213" t="s">
        <v>139</v>
      </c>
      <c r="E119" s="214" t="s">
        <v>279</v>
      </c>
      <c r="F119" s="215" t="s">
        <v>280</v>
      </c>
      <c r="G119" s="216" t="s">
        <v>265</v>
      </c>
      <c r="H119" s="217">
        <v>107.84</v>
      </c>
      <c r="I119" s="218"/>
      <c r="J119" s="219">
        <f>ROUND(I119*H119,2)</f>
        <v>0</v>
      </c>
      <c r="K119" s="215" t="s">
        <v>143</v>
      </c>
      <c r="L119" s="45"/>
      <c r="M119" s="220" t="s">
        <v>19</v>
      </c>
      <c r="N119" s="221" t="s">
        <v>45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144</v>
      </c>
      <c r="AT119" s="224" t="s">
        <v>139</v>
      </c>
      <c r="AU119" s="224" t="s">
        <v>83</v>
      </c>
      <c r="AY119" s="18" t="s">
        <v>137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81</v>
      </c>
      <c r="BK119" s="225">
        <f>ROUND(I119*H119,2)</f>
        <v>0</v>
      </c>
      <c r="BL119" s="18" t="s">
        <v>144</v>
      </c>
      <c r="BM119" s="224" t="s">
        <v>433</v>
      </c>
    </row>
    <row r="120" s="13" customFormat="1">
      <c r="A120" s="13"/>
      <c r="B120" s="226"/>
      <c r="C120" s="227"/>
      <c r="D120" s="228" t="s">
        <v>146</v>
      </c>
      <c r="E120" s="229" t="s">
        <v>19</v>
      </c>
      <c r="F120" s="230" t="s">
        <v>434</v>
      </c>
      <c r="G120" s="227"/>
      <c r="H120" s="231">
        <v>107.84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146</v>
      </c>
      <c r="AU120" s="237" t="s">
        <v>83</v>
      </c>
      <c r="AV120" s="13" t="s">
        <v>83</v>
      </c>
      <c r="AW120" s="13" t="s">
        <v>35</v>
      </c>
      <c r="AX120" s="13" t="s">
        <v>81</v>
      </c>
      <c r="AY120" s="237" t="s">
        <v>137</v>
      </c>
    </row>
    <row r="121" s="14" customFormat="1">
      <c r="A121" s="14"/>
      <c r="B121" s="238"/>
      <c r="C121" s="239"/>
      <c r="D121" s="228" t="s">
        <v>146</v>
      </c>
      <c r="E121" s="240" t="s">
        <v>19</v>
      </c>
      <c r="F121" s="241" t="s">
        <v>435</v>
      </c>
      <c r="G121" s="239"/>
      <c r="H121" s="240" t="s">
        <v>19</v>
      </c>
      <c r="I121" s="242"/>
      <c r="J121" s="239"/>
      <c r="K121" s="239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146</v>
      </c>
      <c r="AU121" s="247" t="s">
        <v>83</v>
      </c>
      <c r="AV121" s="14" t="s">
        <v>81</v>
      </c>
      <c r="AW121" s="14" t="s">
        <v>35</v>
      </c>
      <c r="AX121" s="14" t="s">
        <v>74</v>
      </c>
      <c r="AY121" s="247" t="s">
        <v>137</v>
      </c>
    </row>
    <row r="122" s="2" customFormat="1" ht="14.4" customHeight="1">
      <c r="A122" s="39"/>
      <c r="B122" s="40"/>
      <c r="C122" s="213" t="s">
        <v>211</v>
      </c>
      <c r="D122" s="213" t="s">
        <v>139</v>
      </c>
      <c r="E122" s="214" t="s">
        <v>289</v>
      </c>
      <c r="F122" s="215" t="s">
        <v>290</v>
      </c>
      <c r="G122" s="216" t="s">
        <v>265</v>
      </c>
      <c r="H122" s="217">
        <v>107.84</v>
      </c>
      <c r="I122" s="218"/>
      <c r="J122" s="219">
        <f>ROUND(I122*H122,2)</f>
        <v>0</v>
      </c>
      <c r="K122" s="215" t="s">
        <v>143</v>
      </c>
      <c r="L122" s="45"/>
      <c r="M122" s="220" t="s">
        <v>19</v>
      </c>
      <c r="N122" s="221" t="s">
        <v>45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144</v>
      </c>
      <c r="AT122" s="224" t="s">
        <v>139</v>
      </c>
      <c r="AU122" s="224" t="s">
        <v>83</v>
      </c>
      <c r="AY122" s="18" t="s">
        <v>137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81</v>
      </c>
      <c r="BK122" s="225">
        <f>ROUND(I122*H122,2)</f>
        <v>0</v>
      </c>
      <c r="BL122" s="18" t="s">
        <v>144</v>
      </c>
      <c r="BM122" s="224" t="s">
        <v>436</v>
      </c>
    </row>
    <row r="123" s="2" customFormat="1" ht="14.4" customHeight="1">
      <c r="A123" s="39"/>
      <c r="B123" s="40"/>
      <c r="C123" s="213" t="s">
        <v>217</v>
      </c>
      <c r="D123" s="213" t="s">
        <v>139</v>
      </c>
      <c r="E123" s="214" t="s">
        <v>293</v>
      </c>
      <c r="F123" s="215" t="s">
        <v>294</v>
      </c>
      <c r="G123" s="216" t="s">
        <v>265</v>
      </c>
      <c r="H123" s="217">
        <v>647.03999999999996</v>
      </c>
      <c r="I123" s="218"/>
      <c r="J123" s="219">
        <f>ROUND(I123*H123,2)</f>
        <v>0</v>
      </c>
      <c r="K123" s="215" t="s">
        <v>143</v>
      </c>
      <c r="L123" s="45"/>
      <c r="M123" s="220" t="s">
        <v>19</v>
      </c>
      <c r="N123" s="221" t="s">
        <v>45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144</v>
      </c>
      <c r="AT123" s="224" t="s">
        <v>139</v>
      </c>
      <c r="AU123" s="224" t="s">
        <v>83</v>
      </c>
      <c r="AY123" s="18" t="s">
        <v>137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81</v>
      </c>
      <c r="BK123" s="225">
        <f>ROUND(I123*H123,2)</f>
        <v>0</v>
      </c>
      <c r="BL123" s="18" t="s">
        <v>144</v>
      </c>
      <c r="BM123" s="224" t="s">
        <v>437</v>
      </c>
    </row>
    <row r="124" s="13" customFormat="1">
      <c r="A124" s="13"/>
      <c r="B124" s="226"/>
      <c r="C124" s="227"/>
      <c r="D124" s="228" t="s">
        <v>146</v>
      </c>
      <c r="E124" s="229" t="s">
        <v>19</v>
      </c>
      <c r="F124" s="230" t="s">
        <v>438</v>
      </c>
      <c r="G124" s="227"/>
      <c r="H124" s="231">
        <v>647.03999999999996</v>
      </c>
      <c r="I124" s="232"/>
      <c r="J124" s="227"/>
      <c r="K124" s="227"/>
      <c r="L124" s="233"/>
      <c r="M124" s="266"/>
      <c r="N124" s="267"/>
      <c r="O124" s="267"/>
      <c r="P124" s="267"/>
      <c r="Q124" s="267"/>
      <c r="R124" s="267"/>
      <c r="S124" s="267"/>
      <c r="T124" s="26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146</v>
      </c>
      <c r="AU124" s="237" t="s">
        <v>83</v>
      </c>
      <c r="AV124" s="13" t="s">
        <v>83</v>
      </c>
      <c r="AW124" s="13" t="s">
        <v>35</v>
      </c>
      <c r="AX124" s="13" t="s">
        <v>81</v>
      </c>
      <c r="AY124" s="237" t="s">
        <v>137</v>
      </c>
    </row>
    <row r="125" s="2" customFormat="1" ht="6.96" customHeight="1">
      <c r="A125" s="39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H9B9ww6VVINvsRctLdKxxrdQpzkw1IwtVcHVa1iuo1DnhYqhQBwuUUyvSey3zxSLnK7/04y9BN5QeU6oWkmrlw==" hashValue="s4kZ41Lgh/cpK9md/jsVIwI0Y6YIwaUvaRXVe3dxlUJ1JkTAS01NM36cb6jdVYaD1Gs/JhzvdLFAB8sglRAPaQ==" algorithmName="SHA-512" password="CC35"/>
  <autoFilter ref="C87:K1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Větrolamy V1 a V2 v k.ú. Vedrovice a Jezeřany – projektová dokumentace</v>
      </c>
      <c r="F7" s="143"/>
      <c r="G7" s="143"/>
      <c r="H7" s="143"/>
      <c r="L7" s="21"/>
    </row>
    <row r="8" s="1" customFormat="1" ht="12" customHeight="1">
      <c r="B8" s="21"/>
      <c r="D8" s="143" t="s">
        <v>109</v>
      </c>
      <c r="L8" s="21"/>
    </row>
    <row r="9" s="2" customFormat="1" ht="16.5" customHeight="1">
      <c r="A9" s="39"/>
      <c r="B9" s="45"/>
      <c r="C9" s="39"/>
      <c r="D9" s="39"/>
      <c r="E9" s="144" t="s">
        <v>110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388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442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18. 4. 2021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ROUND((SUM(BE87:BE125)),  2)</f>
        <v>0</v>
      </c>
      <c r="G35" s="39"/>
      <c r="H35" s="39"/>
      <c r="I35" s="158">
        <v>0.20999999999999999</v>
      </c>
      <c r="J35" s="157">
        <f>ROUND(((SUM(BE87:BE125))*I35),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ROUND((SUM(BF87:BF125)),  2)</f>
        <v>0</v>
      </c>
      <c r="G36" s="39"/>
      <c r="H36" s="39"/>
      <c r="I36" s="158">
        <v>0.14999999999999999</v>
      </c>
      <c r="J36" s="157">
        <f>ROUND(((SUM(BF87:BF125))*I36),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ROUND((SUM(BG87:BG125)),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ROUND((SUM(BH87:BH125)),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ROUND((SUM(BI87:BI125)),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Větrolamy V1 a V2 v k.ú. Vedrovice a Jezeřany – projektová dokumentace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110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388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SO-1-3 - Větrolam V1 - 3. rok následná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k.ú. Vedrovice a Jezeřany</v>
      </c>
      <c r="G56" s="41"/>
      <c r="H56" s="41"/>
      <c r="I56" s="33" t="s">
        <v>23</v>
      </c>
      <c r="J56" s="73" t="str">
        <f>IF(J14="","",J14)</f>
        <v>18. 4. 2021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Ing. Jaroslav Krejčí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5"/>
      <c r="C64" s="176"/>
      <c r="D64" s="177" t="s">
        <v>390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443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122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Větrolamy V1 a V2 v k.ú. Vedrovice a Jezeřany – projektová dokumentace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109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110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388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SO-1-3 - Větrolam V1 - 3. rok následná péče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k.ú. Vedrovice a Jezeřany</v>
      </c>
      <c r="G81" s="41"/>
      <c r="H81" s="41"/>
      <c r="I81" s="33" t="s">
        <v>23</v>
      </c>
      <c r="J81" s="73" t="str">
        <f>IF(J14="","",J14)</f>
        <v>18. 4. 2021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ČR-Státní pozemkový úřad</v>
      </c>
      <c r="G83" s="41"/>
      <c r="H83" s="41"/>
      <c r="I83" s="33" t="s">
        <v>32</v>
      </c>
      <c r="J83" s="37" t="str">
        <f>E23</f>
        <v>Ing. Jaroslav Krejčí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IF(E20="","",E20)</f>
        <v>Vyplň údaj</v>
      </c>
      <c r="G84" s="41"/>
      <c r="H84" s="41"/>
      <c r="I84" s="33" t="s">
        <v>36</v>
      </c>
      <c r="J84" s="37" t="str">
        <f>E26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123</v>
      </c>
      <c r="D86" s="189" t="s">
        <v>59</v>
      </c>
      <c r="E86" s="189" t="s">
        <v>55</v>
      </c>
      <c r="F86" s="189" t="s">
        <v>56</v>
      </c>
      <c r="G86" s="189" t="s">
        <v>124</v>
      </c>
      <c r="H86" s="189" t="s">
        <v>125</v>
      </c>
      <c r="I86" s="189" t="s">
        <v>126</v>
      </c>
      <c r="J86" s="189" t="s">
        <v>113</v>
      </c>
      <c r="K86" s="190" t="s">
        <v>127</v>
      </c>
      <c r="L86" s="191"/>
      <c r="M86" s="93" t="s">
        <v>19</v>
      </c>
      <c r="N86" s="94" t="s">
        <v>44</v>
      </c>
      <c r="O86" s="94" t="s">
        <v>128</v>
      </c>
      <c r="P86" s="94" t="s">
        <v>129</v>
      </c>
      <c r="Q86" s="94" t="s">
        <v>130</v>
      </c>
      <c r="R86" s="94" t="s">
        <v>131</v>
      </c>
      <c r="S86" s="94" t="s">
        <v>132</v>
      </c>
      <c r="T86" s="95" t="s">
        <v>133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134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3.016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73</v>
      </c>
      <c r="AU87" s="18" t="s">
        <v>114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73</v>
      </c>
      <c r="E88" s="200" t="s">
        <v>135</v>
      </c>
      <c r="F88" s="200" t="s">
        <v>135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3.016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81</v>
      </c>
      <c r="AT88" s="209" t="s">
        <v>73</v>
      </c>
      <c r="AU88" s="209" t="s">
        <v>74</v>
      </c>
      <c r="AY88" s="208" t="s">
        <v>137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73</v>
      </c>
      <c r="E89" s="211" t="s">
        <v>394</v>
      </c>
      <c r="F89" s="211" t="s">
        <v>444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SUM(P90:P125)</f>
        <v>0</v>
      </c>
      <c r="Q89" s="205"/>
      <c r="R89" s="206">
        <f>SUM(R90:R125)</f>
        <v>3.016</v>
      </c>
      <c r="S89" s="205"/>
      <c r="T89" s="207">
        <f>SUM(T90:T125)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81</v>
      </c>
      <c r="AT89" s="209" t="s">
        <v>73</v>
      </c>
      <c r="AU89" s="209" t="s">
        <v>81</v>
      </c>
      <c r="AY89" s="208" t="s">
        <v>137</v>
      </c>
      <c r="BK89" s="210">
        <f>SUM(BK90:BK125)</f>
        <v>0</v>
      </c>
    </row>
    <row r="90" s="2" customFormat="1" ht="14.4" customHeight="1">
      <c r="A90" s="39"/>
      <c r="B90" s="40"/>
      <c r="C90" s="213" t="s">
        <v>8</v>
      </c>
      <c r="D90" s="213" t="s">
        <v>139</v>
      </c>
      <c r="E90" s="214" t="s">
        <v>445</v>
      </c>
      <c r="F90" s="215" t="s">
        <v>446</v>
      </c>
      <c r="G90" s="216" t="s">
        <v>209</v>
      </c>
      <c r="H90" s="217">
        <v>750</v>
      </c>
      <c r="I90" s="218"/>
      <c r="J90" s="219">
        <f>ROUND(I90*H90,2)</f>
        <v>0</v>
      </c>
      <c r="K90" s="215" t="s">
        <v>143</v>
      </c>
      <c r="L90" s="45"/>
      <c r="M90" s="220" t="s">
        <v>19</v>
      </c>
      <c r="N90" s="221" t="s">
        <v>45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144</v>
      </c>
      <c r="AT90" s="224" t="s">
        <v>139</v>
      </c>
      <c r="AU90" s="224" t="s">
        <v>83</v>
      </c>
      <c r="AY90" s="18" t="s">
        <v>137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81</v>
      </c>
      <c r="BK90" s="225">
        <f>ROUND(I90*H90,2)</f>
        <v>0</v>
      </c>
      <c r="BL90" s="18" t="s">
        <v>144</v>
      </c>
      <c r="BM90" s="224" t="s">
        <v>447</v>
      </c>
    </row>
    <row r="91" s="13" customFormat="1">
      <c r="A91" s="13"/>
      <c r="B91" s="226"/>
      <c r="C91" s="227"/>
      <c r="D91" s="228" t="s">
        <v>146</v>
      </c>
      <c r="E91" s="229" t="s">
        <v>19</v>
      </c>
      <c r="F91" s="230" t="s">
        <v>448</v>
      </c>
      <c r="G91" s="227"/>
      <c r="H91" s="231">
        <v>750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146</v>
      </c>
      <c r="AU91" s="237" t="s">
        <v>83</v>
      </c>
      <c r="AV91" s="13" t="s">
        <v>83</v>
      </c>
      <c r="AW91" s="13" t="s">
        <v>35</v>
      </c>
      <c r="AX91" s="13" t="s">
        <v>81</v>
      </c>
      <c r="AY91" s="237" t="s">
        <v>137</v>
      </c>
    </row>
    <row r="92" s="14" customFormat="1">
      <c r="A92" s="14"/>
      <c r="B92" s="238"/>
      <c r="C92" s="239"/>
      <c r="D92" s="228" t="s">
        <v>146</v>
      </c>
      <c r="E92" s="240" t="s">
        <v>19</v>
      </c>
      <c r="F92" s="241" t="s">
        <v>449</v>
      </c>
      <c r="G92" s="239"/>
      <c r="H92" s="240" t="s">
        <v>19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146</v>
      </c>
      <c r="AU92" s="247" t="s">
        <v>83</v>
      </c>
      <c r="AV92" s="14" t="s">
        <v>81</v>
      </c>
      <c r="AW92" s="14" t="s">
        <v>35</v>
      </c>
      <c r="AX92" s="14" t="s">
        <v>74</v>
      </c>
      <c r="AY92" s="247" t="s">
        <v>137</v>
      </c>
    </row>
    <row r="93" s="2" customFormat="1" ht="24.15" customHeight="1">
      <c r="A93" s="39"/>
      <c r="B93" s="40"/>
      <c r="C93" s="213" t="s">
        <v>81</v>
      </c>
      <c r="D93" s="213" t="s">
        <v>139</v>
      </c>
      <c r="E93" s="214" t="s">
        <v>396</v>
      </c>
      <c r="F93" s="215" t="s">
        <v>397</v>
      </c>
      <c r="G93" s="216" t="s">
        <v>209</v>
      </c>
      <c r="H93" s="217">
        <v>223</v>
      </c>
      <c r="I93" s="218"/>
      <c r="J93" s="219">
        <f>ROUND(I93*H93,2)</f>
        <v>0</v>
      </c>
      <c r="K93" s="215" t="s">
        <v>143</v>
      </c>
      <c r="L93" s="45"/>
      <c r="M93" s="220" t="s">
        <v>19</v>
      </c>
      <c r="N93" s="221" t="s">
        <v>45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144</v>
      </c>
      <c r="AT93" s="224" t="s">
        <v>139</v>
      </c>
      <c r="AU93" s="224" t="s">
        <v>83</v>
      </c>
      <c r="AY93" s="18" t="s">
        <v>137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81</v>
      </c>
      <c r="BK93" s="225">
        <f>ROUND(I93*H93,2)</f>
        <v>0</v>
      </c>
      <c r="BL93" s="18" t="s">
        <v>144</v>
      </c>
      <c r="BM93" s="224" t="s">
        <v>398</v>
      </c>
    </row>
    <row r="94" s="13" customFormat="1">
      <c r="A94" s="13"/>
      <c r="B94" s="226"/>
      <c r="C94" s="227"/>
      <c r="D94" s="228" t="s">
        <v>146</v>
      </c>
      <c r="E94" s="229" t="s">
        <v>19</v>
      </c>
      <c r="F94" s="230" t="s">
        <v>399</v>
      </c>
      <c r="G94" s="227"/>
      <c r="H94" s="231">
        <v>223</v>
      </c>
      <c r="I94" s="232"/>
      <c r="J94" s="227"/>
      <c r="K94" s="227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146</v>
      </c>
      <c r="AU94" s="237" t="s">
        <v>83</v>
      </c>
      <c r="AV94" s="13" t="s">
        <v>83</v>
      </c>
      <c r="AW94" s="13" t="s">
        <v>35</v>
      </c>
      <c r="AX94" s="13" t="s">
        <v>81</v>
      </c>
      <c r="AY94" s="237" t="s">
        <v>137</v>
      </c>
    </row>
    <row r="95" s="14" customFormat="1">
      <c r="A95" s="14"/>
      <c r="B95" s="238"/>
      <c r="C95" s="239"/>
      <c r="D95" s="228" t="s">
        <v>146</v>
      </c>
      <c r="E95" s="240" t="s">
        <v>19</v>
      </c>
      <c r="F95" s="241" t="s">
        <v>450</v>
      </c>
      <c r="G95" s="239"/>
      <c r="H95" s="240" t="s">
        <v>19</v>
      </c>
      <c r="I95" s="242"/>
      <c r="J95" s="239"/>
      <c r="K95" s="239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146</v>
      </c>
      <c r="AU95" s="247" t="s">
        <v>83</v>
      </c>
      <c r="AV95" s="14" t="s">
        <v>81</v>
      </c>
      <c r="AW95" s="14" t="s">
        <v>35</v>
      </c>
      <c r="AX95" s="14" t="s">
        <v>74</v>
      </c>
      <c r="AY95" s="247" t="s">
        <v>137</v>
      </c>
    </row>
    <row r="96" s="2" customFormat="1" ht="14.4" customHeight="1">
      <c r="A96" s="39"/>
      <c r="B96" s="40"/>
      <c r="C96" s="248" t="s">
        <v>83</v>
      </c>
      <c r="D96" s="248" t="s">
        <v>149</v>
      </c>
      <c r="E96" s="249" t="s">
        <v>302</v>
      </c>
      <c r="F96" s="250" t="s">
        <v>401</v>
      </c>
      <c r="G96" s="251" t="s">
        <v>220</v>
      </c>
      <c r="H96" s="252">
        <v>223</v>
      </c>
      <c r="I96" s="253"/>
      <c r="J96" s="254">
        <f>ROUND(I96*H96,2)</f>
        <v>0</v>
      </c>
      <c r="K96" s="250" t="s">
        <v>19</v>
      </c>
      <c r="L96" s="255"/>
      <c r="M96" s="256" t="s">
        <v>19</v>
      </c>
      <c r="N96" s="257" t="s">
        <v>45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153</v>
      </c>
      <c r="AT96" s="224" t="s">
        <v>149</v>
      </c>
      <c r="AU96" s="224" t="s">
        <v>83</v>
      </c>
      <c r="AY96" s="18" t="s">
        <v>137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81</v>
      </c>
      <c r="BK96" s="225">
        <f>ROUND(I96*H96,2)</f>
        <v>0</v>
      </c>
      <c r="BL96" s="18" t="s">
        <v>144</v>
      </c>
      <c r="BM96" s="224" t="s">
        <v>402</v>
      </c>
    </row>
    <row r="97" s="2" customFormat="1" ht="14.4" customHeight="1">
      <c r="A97" s="39"/>
      <c r="B97" s="40"/>
      <c r="C97" s="213" t="s">
        <v>156</v>
      </c>
      <c r="D97" s="213" t="s">
        <v>139</v>
      </c>
      <c r="E97" s="214" t="s">
        <v>187</v>
      </c>
      <c r="F97" s="215" t="s">
        <v>188</v>
      </c>
      <c r="G97" s="216" t="s">
        <v>142</v>
      </c>
      <c r="H97" s="217">
        <v>16642</v>
      </c>
      <c r="I97" s="218"/>
      <c r="J97" s="219">
        <f>ROUND(I97*H97,2)</f>
        <v>0</v>
      </c>
      <c r="K97" s="215" t="s">
        <v>143</v>
      </c>
      <c r="L97" s="45"/>
      <c r="M97" s="220" t="s">
        <v>19</v>
      </c>
      <c r="N97" s="221" t="s">
        <v>45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144</v>
      </c>
      <c r="AT97" s="224" t="s">
        <v>139</v>
      </c>
      <c r="AU97" s="224" t="s">
        <v>83</v>
      </c>
      <c r="AY97" s="18" t="s">
        <v>137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81</v>
      </c>
      <c r="BK97" s="225">
        <f>ROUND(I97*H97,2)</f>
        <v>0</v>
      </c>
      <c r="BL97" s="18" t="s">
        <v>144</v>
      </c>
      <c r="BM97" s="224" t="s">
        <v>403</v>
      </c>
    </row>
    <row r="98" s="13" customFormat="1">
      <c r="A98" s="13"/>
      <c r="B98" s="226"/>
      <c r="C98" s="227"/>
      <c r="D98" s="228" t="s">
        <v>146</v>
      </c>
      <c r="E98" s="229" t="s">
        <v>19</v>
      </c>
      <c r="F98" s="230" t="s">
        <v>404</v>
      </c>
      <c r="G98" s="227"/>
      <c r="H98" s="231">
        <v>16642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146</v>
      </c>
      <c r="AU98" s="237" t="s">
        <v>83</v>
      </c>
      <c r="AV98" s="13" t="s">
        <v>83</v>
      </c>
      <c r="AW98" s="13" t="s">
        <v>35</v>
      </c>
      <c r="AX98" s="13" t="s">
        <v>81</v>
      </c>
      <c r="AY98" s="237" t="s">
        <v>137</v>
      </c>
    </row>
    <row r="99" s="14" customFormat="1">
      <c r="A99" s="14"/>
      <c r="B99" s="238"/>
      <c r="C99" s="239"/>
      <c r="D99" s="228" t="s">
        <v>146</v>
      </c>
      <c r="E99" s="240" t="s">
        <v>19</v>
      </c>
      <c r="F99" s="241" t="s">
        <v>405</v>
      </c>
      <c r="G99" s="239"/>
      <c r="H99" s="240" t="s">
        <v>19</v>
      </c>
      <c r="I99" s="242"/>
      <c r="J99" s="239"/>
      <c r="K99" s="239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146</v>
      </c>
      <c r="AU99" s="247" t="s">
        <v>83</v>
      </c>
      <c r="AV99" s="14" t="s">
        <v>81</v>
      </c>
      <c r="AW99" s="14" t="s">
        <v>35</v>
      </c>
      <c r="AX99" s="14" t="s">
        <v>74</v>
      </c>
      <c r="AY99" s="247" t="s">
        <v>137</v>
      </c>
    </row>
    <row r="100" s="2" customFormat="1" ht="14.4" customHeight="1">
      <c r="A100" s="39"/>
      <c r="B100" s="40"/>
      <c r="C100" s="213" t="s">
        <v>144</v>
      </c>
      <c r="D100" s="213" t="s">
        <v>139</v>
      </c>
      <c r="E100" s="214" t="s">
        <v>257</v>
      </c>
      <c r="F100" s="215" t="s">
        <v>258</v>
      </c>
      <c r="G100" s="216" t="s">
        <v>142</v>
      </c>
      <c r="H100" s="217">
        <v>150.80000000000001</v>
      </c>
      <c r="I100" s="218"/>
      <c r="J100" s="219">
        <f>ROUND(I100*H100,2)</f>
        <v>0</v>
      </c>
      <c r="K100" s="215" t="s">
        <v>143</v>
      </c>
      <c r="L100" s="45"/>
      <c r="M100" s="220" t="s">
        <v>19</v>
      </c>
      <c r="N100" s="221" t="s">
        <v>45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144</v>
      </c>
      <c r="AT100" s="224" t="s">
        <v>139</v>
      </c>
      <c r="AU100" s="224" t="s">
        <v>83</v>
      </c>
      <c r="AY100" s="18" t="s">
        <v>137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81</v>
      </c>
      <c r="BK100" s="225">
        <f>ROUND(I100*H100,2)</f>
        <v>0</v>
      </c>
      <c r="BL100" s="18" t="s">
        <v>144</v>
      </c>
      <c r="BM100" s="224" t="s">
        <v>406</v>
      </c>
    </row>
    <row r="101" s="13" customFormat="1">
      <c r="A101" s="13"/>
      <c r="B101" s="226"/>
      <c r="C101" s="227"/>
      <c r="D101" s="228" t="s">
        <v>146</v>
      </c>
      <c r="E101" s="229" t="s">
        <v>19</v>
      </c>
      <c r="F101" s="230" t="s">
        <v>407</v>
      </c>
      <c r="G101" s="227"/>
      <c r="H101" s="231">
        <v>150.80000000000001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146</v>
      </c>
      <c r="AU101" s="237" t="s">
        <v>83</v>
      </c>
      <c r="AV101" s="13" t="s">
        <v>83</v>
      </c>
      <c r="AW101" s="13" t="s">
        <v>35</v>
      </c>
      <c r="AX101" s="13" t="s">
        <v>81</v>
      </c>
      <c r="AY101" s="237" t="s">
        <v>137</v>
      </c>
    </row>
    <row r="102" s="14" customFormat="1">
      <c r="A102" s="14"/>
      <c r="B102" s="238"/>
      <c r="C102" s="239"/>
      <c r="D102" s="228" t="s">
        <v>146</v>
      </c>
      <c r="E102" s="240" t="s">
        <v>19</v>
      </c>
      <c r="F102" s="241" t="s">
        <v>408</v>
      </c>
      <c r="G102" s="239"/>
      <c r="H102" s="240" t="s">
        <v>19</v>
      </c>
      <c r="I102" s="242"/>
      <c r="J102" s="239"/>
      <c r="K102" s="239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146</v>
      </c>
      <c r="AU102" s="247" t="s">
        <v>83</v>
      </c>
      <c r="AV102" s="14" t="s">
        <v>81</v>
      </c>
      <c r="AW102" s="14" t="s">
        <v>35</v>
      </c>
      <c r="AX102" s="14" t="s">
        <v>74</v>
      </c>
      <c r="AY102" s="247" t="s">
        <v>137</v>
      </c>
    </row>
    <row r="103" s="2" customFormat="1" ht="14.4" customHeight="1">
      <c r="A103" s="39"/>
      <c r="B103" s="40"/>
      <c r="C103" s="248" t="s">
        <v>164</v>
      </c>
      <c r="D103" s="248" t="s">
        <v>149</v>
      </c>
      <c r="E103" s="249" t="s">
        <v>263</v>
      </c>
      <c r="F103" s="250" t="s">
        <v>264</v>
      </c>
      <c r="G103" s="251" t="s">
        <v>265</v>
      </c>
      <c r="H103" s="252">
        <v>15.08</v>
      </c>
      <c r="I103" s="253"/>
      <c r="J103" s="254">
        <f>ROUND(I103*H103,2)</f>
        <v>0</v>
      </c>
      <c r="K103" s="250" t="s">
        <v>143</v>
      </c>
      <c r="L103" s="255"/>
      <c r="M103" s="256" t="s">
        <v>19</v>
      </c>
      <c r="N103" s="257" t="s">
        <v>45</v>
      </c>
      <c r="O103" s="85"/>
      <c r="P103" s="222">
        <f>O103*H103</f>
        <v>0</v>
      </c>
      <c r="Q103" s="222">
        <v>0.20000000000000001</v>
      </c>
      <c r="R103" s="222">
        <f>Q103*H103</f>
        <v>3.016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153</v>
      </c>
      <c r="AT103" s="224" t="s">
        <v>149</v>
      </c>
      <c r="AU103" s="224" t="s">
        <v>83</v>
      </c>
      <c r="AY103" s="18" t="s">
        <v>137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81</v>
      </c>
      <c r="BK103" s="225">
        <f>ROUND(I103*H103,2)</f>
        <v>0</v>
      </c>
      <c r="BL103" s="18" t="s">
        <v>144</v>
      </c>
      <c r="BM103" s="224" t="s">
        <v>409</v>
      </c>
    </row>
    <row r="104" s="13" customFormat="1">
      <c r="A104" s="13"/>
      <c r="B104" s="226"/>
      <c r="C104" s="227"/>
      <c r="D104" s="228" t="s">
        <v>146</v>
      </c>
      <c r="E104" s="229" t="s">
        <v>19</v>
      </c>
      <c r="F104" s="230" t="s">
        <v>410</v>
      </c>
      <c r="G104" s="227"/>
      <c r="H104" s="231">
        <v>15.08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146</v>
      </c>
      <c r="AU104" s="237" t="s">
        <v>83</v>
      </c>
      <c r="AV104" s="13" t="s">
        <v>83</v>
      </c>
      <c r="AW104" s="13" t="s">
        <v>35</v>
      </c>
      <c r="AX104" s="13" t="s">
        <v>81</v>
      </c>
      <c r="AY104" s="237" t="s">
        <v>137</v>
      </c>
    </row>
    <row r="105" s="14" customFormat="1">
      <c r="A105" s="14"/>
      <c r="B105" s="238"/>
      <c r="C105" s="239"/>
      <c r="D105" s="228" t="s">
        <v>146</v>
      </c>
      <c r="E105" s="240" t="s">
        <v>19</v>
      </c>
      <c r="F105" s="241" t="s">
        <v>411</v>
      </c>
      <c r="G105" s="239"/>
      <c r="H105" s="240" t="s">
        <v>19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146</v>
      </c>
      <c r="AU105" s="247" t="s">
        <v>83</v>
      </c>
      <c r="AV105" s="14" t="s">
        <v>81</v>
      </c>
      <c r="AW105" s="14" t="s">
        <v>35</v>
      </c>
      <c r="AX105" s="14" t="s">
        <v>74</v>
      </c>
      <c r="AY105" s="247" t="s">
        <v>137</v>
      </c>
    </row>
    <row r="106" s="2" customFormat="1" ht="14.4" customHeight="1">
      <c r="A106" s="39"/>
      <c r="B106" s="40"/>
      <c r="C106" s="213" t="s">
        <v>168</v>
      </c>
      <c r="D106" s="213" t="s">
        <v>139</v>
      </c>
      <c r="E106" s="214" t="s">
        <v>412</v>
      </c>
      <c r="F106" s="215" t="s">
        <v>413</v>
      </c>
      <c r="G106" s="216" t="s">
        <v>414</v>
      </c>
      <c r="H106" s="217">
        <v>30.16</v>
      </c>
      <c r="I106" s="218"/>
      <c r="J106" s="219">
        <f>ROUND(I106*H106,2)</f>
        <v>0</v>
      </c>
      <c r="K106" s="215" t="s">
        <v>143</v>
      </c>
      <c r="L106" s="45"/>
      <c r="M106" s="220" t="s">
        <v>19</v>
      </c>
      <c r="N106" s="221" t="s">
        <v>45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144</v>
      </c>
      <c r="AT106" s="224" t="s">
        <v>139</v>
      </c>
      <c r="AU106" s="224" t="s">
        <v>83</v>
      </c>
      <c r="AY106" s="18" t="s">
        <v>137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81</v>
      </c>
      <c r="BK106" s="225">
        <f>ROUND(I106*H106,2)</f>
        <v>0</v>
      </c>
      <c r="BL106" s="18" t="s">
        <v>144</v>
      </c>
      <c r="BM106" s="224" t="s">
        <v>415</v>
      </c>
    </row>
    <row r="107" s="13" customFormat="1">
      <c r="A107" s="13"/>
      <c r="B107" s="226"/>
      <c r="C107" s="227"/>
      <c r="D107" s="228" t="s">
        <v>146</v>
      </c>
      <c r="E107" s="229" t="s">
        <v>19</v>
      </c>
      <c r="F107" s="230" t="s">
        <v>416</v>
      </c>
      <c r="G107" s="227"/>
      <c r="H107" s="231">
        <v>30.16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146</v>
      </c>
      <c r="AU107" s="237" t="s">
        <v>83</v>
      </c>
      <c r="AV107" s="13" t="s">
        <v>83</v>
      </c>
      <c r="AW107" s="13" t="s">
        <v>35</v>
      </c>
      <c r="AX107" s="13" t="s">
        <v>81</v>
      </c>
      <c r="AY107" s="237" t="s">
        <v>137</v>
      </c>
    </row>
    <row r="108" s="14" customFormat="1">
      <c r="A108" s="14"/>
      <c r="B108" s="238"/>
      <c r="C108" s="239"/>
      <c r="D108" s="228" t="s">
        <v>146</v>
      </c>
      <c r="E108" s="240" t="s">
        <v>19</v>
      </c>
      <c r="F108" s="241" t="s">
        <v>417</v>
      </c>
      <c r="G108" s="239"/>
      <c r="H108" s="240" t="s">
        <v>19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146</v>
      </c>
      <c r="AU108" s="247" t="s">
        <v>83</v>
      </c>
      <c r="AV108" s="14" t="s">
        <v>81</v>
      </c>
      <c r="AW108" s="14" t="s">
        <v>35</v>
      </c>
      <c r="AX108" s="14" t="s">
        <v>74</v>
      </c>
      <c r="AY108" s="247" t="s">
        <v>137</v>
      </c>
    </row>
    <row r="109" s="14" customFormat="1">
      <c r="A109" s="14"/>
      <c r="B109" s="238"/>
      <c r="C109" s="239"/>
      <c r="D109" s="228" t="s">
        <v>146</v>
      </c>
      <c r="E109" s="240" t="s">
        <v>19</v>
      </c>
      <c r="F109" s="241" t="s">
        <v>418</v>
      </c>
      <c r="G109" s="239"/>
      <c r="H109" s="240" t="s">
        <v>19</v>
      </c>
      <c r="I109" s="242"/>
      <c r="J109" s="239"/>
      <c r="K109" s="239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146</v>
      </c>
      <c r="AU109" s="247" t="s">
        <v>83</v>
      </c>
      <c r="AV109" s="14" t="s">
        <v>81</v>
      </c>
      <c r="AW109" s="14" t="s">
        <v>35</v>
      </c>
      <c r="AX109" s="14" t="s">
        <v>74</v>
      </c>
      <c r="AY109" s="247" t="s">
        <v>137</v>
      </c>
    </row>
    <row r="110" s="2" customFormat="1" ht="14.4" customHeight="1">
      <c r="A110" s="39"/>
      <c r="B110" s="40"/>
      <c r="C110" s="213" t="s">
        <v>175</v>
      </c>
      <c r="D110" s="213" t="s">
        <v>139</v>
      </c>
      <c r="E110" s="214" t="s">
        <v>419</v>
      </c>
      <c r="F110" s="215" t="s">
        <v>420</v>
      </c>
      <c r="G110" s="216" t="s">
        <v>209</v>
      </c>
      <c r="H110" s="217">
        <v>750</v>
      </c>
      <c r="I110" s="218"/>
      <c r="J110" s="219">
        <f>ROUND(I110*H110,2)</f>
        <v>0</v>
      </c>
      <c r="K110" s="215" t="s">
        <v>143</v>
      </c>
      <c r="L110" s="45"/>
      <c r="M110" s="220" t="s">
        <v>19</v>
      </c>
      <c r="N110" s="221" t="s">
        <v>45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144</v>
      </c>
      <c r="AT110" s="224" t="s">
        <v>139</v>
      </c>
      <c r="AU110" s="224" t="s">
        <v>83</v>
      </c>
      <c r="AY110" s="18" t="s">
        <v>137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81</v>
      </c>
      <c r="BK110" s="225">
        <f>ROUND(I110*H110,2)</f>
        <v>0</v>
      </c>
      <c r="BL110" s="18" t="s">
        <v>144</v>
      </c>
      <c r="BM110" s="224" t="s">
        <v>421</v>
      </c>
    </row>
    <row r="111" s="13" customFormat="1">
      <c r="A111" s="13"/>
      <c r="B111" s="226"/>
      <c r="C111" s="227"/>
      <c r="D111" s="228" t="s">
        <v>146</v>
      </c>
      <c r="E111" s="229" t="s">
        <v>19</v>
      </c>
      <c r="F111" s="230" t="s">
        <v>422</v>
      </c>
      <c r="G111" s="227"/>
      <c r="H111" s="231">
        <v>750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146</v>
      </c>
      <c r="AU111" s="237" t="s">
        <v>83</v>
      </c>
      <c r="AV111" s="13" t="s">
        <v>83</v>
      </c>
      <c r="AW111" s="13" t="s">
        <v>35</v>
      </c>
      <c r="AX111" s="13" t="s">
        <v>81</v>
      </c>
      <c r="AY111" s="237" t="s">
        <v>137</v>
      </c>
    </row>
    <row r="112" s="2" customFormat="1" ht="14.4" customHeight="1">
      <c r="A112" s="39"/>
      <c r="B112" s="40"/>
      <c r="C112" s="213" t="s">
        <v>153</v>
      </c>
      <c r="D112" s="213" t="s">
        <v>139</v>
      </c>
      <c r="E112" s="214" t="s">
        <v>269</v>
      </c>
      <c r="F112" s="215" t="s">
        <v>270</v>
      </c>
      <c r="G112" s="216" t="s">
        <v>209</v>
      </c>
      <c r="H112" s="217">
        <v>2233</v>
      </c>
      <c r="I112" s="218"/>
      <c r="J112" s="219">
        <f>ROUND(I112*H112,2)</f>
        <v>0</v>
      </c>
      <c r="K112" s="215" t="s">
        <v>143</v>
      </c>
      <c r="L112" s="45"/>
      <c r="M112" s="220" t="s">
        <v>19</v>
      </c>
      <c r="N112" s="221" t="s">
        <v>45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144</v>
      </c>
      <c r="AT112" s="224" t="s">
        <v>139</v>
      </c>
      <c r="AU112" s="224" t="s">
        <v>83</v>
      </c>
      <c r="AY112" s="18" t="s">
        <v>137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81</v>
      </c>
      <c r="BK112" s="225">
        <f>ROUND(I112*H112,2)</f>
        <v>0</v>
      </c>
      <c r="BL112" s="18" t="s">
        <v>144</v>
      </c>
      <c r="BM112" s="224" t="s">
        <v>423</v>
      </c>
    </row>
    <row r="113" s="13" customFormat="1">
      <c r="A113" s="13"/>
      <c r="B113" s="226"/>
      <c r="C113" s="227"/>
      <c r="D113" s="228" t="s">
        <v>146</v>
      </c>
      <c r="E113" s="229" t="s">
        <v>19</v>
      </c>
      <c r="F113" s="230" t="s">
        <v>272</v>
      </c>
      <c r="G113" s="227"/>
      <c r="H113" s="231">
        <v>2233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146</v>
      </c>
      <c r="AU113" s="237" t="s">
        <v>83</v>
      </c>
      <c r="AV113" s="13" t="s">
        <v>83</v>
      </c>
      <c r="AW113" s="13" t="s">
        <v>35</v>
      </c>
      <c r="AX113" s="13" t="s">
        <v>81</v>
      </c>
      <c r="AY113" s="237" t="s">
        <v>137</v>
      </c>
    </row>
    <row r="114" s="2" customFormat="1" ht="14.4" customHeight="1">
      <c r="A114" s="39"/>
      <c r="B114" s="40"/>
      <c r="C114" s="248" t="s">
        <v>186</v>
      </c>
      <c r="D114" s="248" t="s">
        <v>149</v>
      </c>
      <c r="E114" s="249" t="s">
        <v>274</v>
      </c>
      <c r="F114" s="250" t="s">
        <v>275</v>
      </c>
      <c r="G114" s="251" t="s">
        <v>182</v>
      </c>
      <c r="H114" s="252">
        <v>8.9320000000000004</v>
      </c>
      <c r="I114" s="253"/>
      <c r="J114" s="254">
        <f>ROUND(I114*H114,2)</f>
        <v>0</v>
      </c>
      <c r="K114" s="250" t="s">
        <v>19</v>
      </c>
      <c r="L114" s="255"/>
      <c r="M114" s="256" t="s">
        <v>19</v>
      </c>
      <c r="N114" s="257" t="s">
        <v>45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153</v>
      </c>
      <c r="AT114" s="224" t="s">
        <v>149</v>
      </c>
      <c r="AU114" s="224" t="s">
        <v>83</v>
      </c>
      <c r="AY114" s="18" t="s">
        <v>137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81</v>
      </c>
      <c r="BK114" s="225">
        <f>ROUND(I114*H114,2)</f>
        <v>0</v>
      </c>
      <c r="BL114" s="18" t="s">
        <v>144</v>
      </c>
      <c r="BM114" s="224" t="s">
        <v>424</v>
      </c>
    </row>
    <row r="115" s="13" customFormat="1">
      <c r="A115" s="13"/>
      <c r="B115" s="226"/>
      <c r="C115" s="227"/>
      <c r="D115" s="228" t="s">
        <v>146</v>
      </c>
      <c r="E115" s="229" t="s">
        <v>19</v>
      </c>
      <c r="F115" s="230" t="s">
        <v>277</v>
      </c>
      <c r="G115" s="227"/>
      <c r="H115" s="231">
        <v>8.9320000000000004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146</v>
      </c>
      <c r="AU115" s="237" t="s">
        <v>83</v>
      </c>
      <c r="AV115" s="13" t="s">
        <v>83</v>
      </c>
      <c r="AW115" s="13" t="s">
        <v>35</v>
      </c>
      <c r="AX115" s="13" t="s">
        <v>81</v>
      </c>
      <c r="AY115" s="237" t="s">
        <v>137</v>
      </c>
    </row>
    <row r="116" s="2" customFormat="1" ht="14.4" customHeight="1">
      <c r="A116" s="39"/>
      <c r="B116" s="40"/>
      <c r="C116" s="213" t="s">
        <v>192</v>
      </c>
      <c r="D116" s="213" t="s">
        <v>139</v>
      </c>
      <c r="E116" s="214" t="s">
        <v>425</v>
      </c>
      <c r="F116" s="215" t="s">
        <v>426</v>
      </c>
      <c r="G116" s="216" t="s">
        <v>19</v>
      </c>
      <c r="H116" s="217">
        <v>87.5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45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144</v>
      </c>
      <c r="AT116" s="224" t="s">
        <v>139</v>
      </c>
      <c r="AU116" s="224" t="s">
        <v>83</v>
      </c>
      <c r="AY116" s="18" t="s">
        <v>137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81</v>
      </c>
      <c r="BK116" s="225">
        <f>ROUND(I116*H116,2)</f>
        <v>0</v>
      </c>
      <c r="BL116" s="18" t="s">
        <v>144</v>
      </c>
      <c r="BM116" s="224" t="s">
        <v>427</v>
      </c>
    </row>
    <row r="117" s="13" customFormat="1">
      <c r="A117" s="13"/>
      <c r="B117" s="226"/>
      <c r="C117" s="227"/>
      <c r="D117" s="228" t="s">
        <v>146</v>
      </c>
      <c r="E117" s="229" t="s">
        <v>19</v>
      </c>
      <c r="F117" s="230" t="s">
        <v>428</v>
      </c>
      <c r="G117" s="227"/>
      <c r="H117" s="231">
        <v>87.5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146</v>
      </c>
      <c r="AU117" s="237" t="s">
        <v>83</v>
      </c>
      <c r="AV117" s="13" t="s">
        <v>83</v>
      </c>
      <c r="AW117" s="13" t="s">
        <v>35</v>
      </c>
      <c r="AX117" s="13" t="s">
        <v>81</v>
      </c>
      <c r="AY117" s="237" t="s">
        <v>137</v>
      </c>
    </row>
    <row r="118" s="14" customFormat="1">
      <c r="A118" s="14"/>
      <c r="B118" s="238"/>
      <c r="C118" s="239"/>
      <c r="D118" s="228" t="s">
        <v>146</v>
      </c>
      <c r="E118" s="240" t="s">
        <v>19</v>
      </c>
      <c r="F118" s="241" t="s">
        <v>429</v>
      </c>
      <c r="G118" s="239"/>
      <c r="H118" s="240" t="s">
        <v>19</v>
      </c>
      <c r="I118" s="242"/>
      <c r="J118" s="239"/>
      <c r="K118" s="239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146</v>
      </c>
      <c r="AU118" s="247" t="s">
        <v>83</v>
      </c>
      <c r="AV118" s="14" t="s">
        <v>81</v>
      </c>
      <c r="AW118" s="14" t="s">
        <v>35</v>
      </c>
      <c r="AX118" s="14" t="s">
        <v>74</v>
      </c>
      <c r="AY118" s="247" t="s">
        <v>137</v>
      </c>
    </row>
    <row r="119" s="2" customFormat="1" ht="14.4" customHeight="1">
      <c r="A119" s="39"/>
      <c r="B119" s="40"/>
      <c r="C119" s="213" t="s">
        <v>199</v>
      </c>
      <c r="D119" s="213" t="s">
        <v>139</v>
      </c>
      <c r="E119" s="214" t="s">
        <v>430</v>
      </c>
      <c r="F119" s="215" t="s">
        <v>431</v>
      </c>
      <c r="G119" s="216" t="s">
        <v>209</v>
      </c>
      <c r="H119" s="217">
        <v>8</v>
      </c>
      <c r="I119" s="218"/>
      <c r="J119" s="219">
        <f>ROUND(I119*H119,2)</f>
        <v>0</v>
      </c>
      <c r="K119" s="215" t="s">
        <v>143</v>
      </c>
      <c r="L119" s="45"/>
      <c r="M119" s="220" t="s">
        <v>19</v>
      </c>
      <c r="N119" s="221" t="s">
        <v>45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144</v>
      </c>
      <c r="AT119" s="224" t="s">
        <v>139</v>
      </c>
      <c r="AU119" s="224" t="s">
        <v>83</v>
      </c>
      <c r="AY119" s="18" t="s">
        <v>137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81</v>
      </c>
      <c r="BK119" s="225">
        <f>ROUND(I119*H119,2)</f>
        <v>0</v>
      </c>
      <c r="BL119" s="18" t="s">
        <v>144</v>
      </c>
      <c r="BM119" s="224" t="s">
        <v>432</v>
      </c>
    </row>
    <row r="120" s="2" customFormat="1" ht="14.4" customHeight="1">
      <c r="A120" s="39"/>
      <c r="B120" s="40"/>
      <c r="C120" s="213" t="s">
        <v>206</v>
      </c>
      <c r="D120" s="213" t="s">
        <v>139</v>
      </c>
      <c r="E120" s="214" t="s">
        <v>279</v>
      </c>
      <c r="F120" s="215" t="s">
        <v>280</v>
      </c>
      <c r="G120" s="216" t="s">
        <v>265</v>
      </c>
      <c r="H120" s="217">
        <v>107.84</v>
      </c>
      <c r="I120" s="218"/>
      <c r="J120" s="219">
        <f>ROUND(I120*H120,2)</f>
        <v>0</v>
      </c>
      <c r="K120" s="215" t="s">
        <v>143</v>
      </c>
      <c r="L120" s="45"/>
      <c r="M120" s="220" t="s">
        <v>19</v>
      </c>
      <c r="N120" s="221" t="s">
        <v>45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144</v>
      </c>
      <c r="AT120" s="224" t="s">
        <v>139</v>
      </c>
      <c r="AU120" s="224" t="s">
        <v>83</v>
      </c>
      <c r="AY120" s="18" t="s">
        <v>137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81</v>
      </c>
      <c r="BK120" s="225">
        <f>ROUND(I120*H120,2)</f>
        <v>0</v>
      </c>
      <c r="BL120" s="18" t="s">
        <v>144</v>
      </c>
      <c r="BM120" s="224" t="s">
        <v>433</v>
      </c>
    </row>
    <row r="121" s="13" customFormat="1">
      <c r="A121" s="13"/>
      <c r="B121" s="226"/>
      <c r="C121" s="227"/>
      <c r="D121" s="228" t="s">
        <v>146</v>
      </c>
      <c r="E121" s="229" t="s">
        <v>19</v>
      </c>
      <c r="F121" s="230" t="s">
        <v>434</v>
      </c>
      <c r="G121" s="227"/>
      <c r="H121" s="231">
        <v>107.84</v>
      </c>
      <c r="I121" s="232"/>
      <c r="J121" s="227"/>
      <c r="K121" s="227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146</v>
      </c>
      <c r="AU121" s="237" t="s">
        <v>83</v>
      </c>
      <c r="AV121" s="13" t="s">
        <v>83</v>
      </c>
      <c r="AW121" s="13" t="s">
        <v>35</v>
      </c>
      <c r="AX121" s="13" t="s">
        <v>81</v>
      </c>
      <c r="AY121" s="237" t="s">
        <v>137</v>
      </c>
    </row>
    <row r="122" s="14" customFormat="1">
      <c r="A122" s="14"/>
      <c r="B122" s="238"/>
      <c r="C122" s="239"/>
      <c r="D122" s="228" t="s">
        <v>146</v>
      </c>
      <c r="E122" s="240" t="s">
        <v>19</v>
      </c>
      <c r="F122" s="241" t="s">
        <v>435</v>
      </c>
      <c r="G122" s="239"/>
      <c r="H122" s="240" t="s">
        <v>19</v>
      </c>
      <c r="I122" s="242"/>
      <c r="J122" s="239"/>
      <c r="K122" s="239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146</v>
      </c>
      <c r="AU122" s="247" t="s">
        <v>83</v>
      </c>
      <c r="AV122" s="14" t="s">
        <v>81</v>
      </c>
      <c r="AW122" s="14" t="s">
        <v>35</v>
      </c>
      <c r="AX122" s="14" t="s">
        <v>74</v>
      </c>
      <c r="AY122" s="247" t="s">
        <v>137</v>
      </c>
    </row>
    <row r="123" s="2" customFormat="1" ht="14.4" customHeight="1">
      <c r="A123" s="39"/>
      <c r="B123" s="40"/>
      <c r="C123" s="213" t="s">
        <v>211</v>
      </c>
      <c r="D123" s="213" t="s">
        <v>139</v>
      </c>
      <c r="E123" s="214" t="s">
        <v>289</v>
      </c>
      <c r="F123" s="215" t="s">
        <v>290</v>
      </c>
      <c r="G123" s="216" t="s">
        <v>265</v>
      </c>
      <c r="H123" s="217">
        <v>107.84</v>
      </c>
      <c r="I123" s="218"/>
      <c r="J123" s="219">
        <f>ROUND(I123*H123,2)</f>
        <v>0</v>
      </c>
      <c r="K123" s="215" t="s">
        <v>143</v>
      </c>
      <c r="L123" s="45"/>
      <c r="M123" s="220" t="s">
        <v>19</v>
      </c>
      <c r="N123" s="221" t="s">
        <v>45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144</v>
      </c>
      <c r="AT123" s="224" t="s">
        <v>139</v>
      </c>
      <c r="AU123" s="224" t="s">
        <v>83</v>
      </c>
      <c r="AY123" s="18" t="s">
        <v>137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81</v>
      </c>
      <c r="BK123" s="225">
        <f>ROUND(I123*H123,2)</f>
        <v>0</v>
      </c>
      <c r="BL123" s="18" t="s">
        <v>144</v>
      </c>
      <c r="BM123" s="224" t="s">
        <v>436</v>
      </c>
    </row>
    <row r="124" s="2" customFormat="1" ht="14.4" customHeight="1">
      <c r="A124" s="39"/>
      <c r="B124" s="40"/>
      <c r="C124" s="213" t="s">
        <v>217</v>
      </c>
      <c r="D124" s="213" t="s">
        <v>139</v>
      </c>
      <c r="E124" s="214" t="s">
        <v>293</v>
      </c>
      <c r="F124" s="215" t="s">
        <v>294</v>
      </c>
      <c r="G124" s="216" t="s">
        <v>265</v>
      </c>
      <c r="H124" s="217">
        <v>647.03999999999996</v>
      </c>
      <c r="I124" s="218"/>
      <c r="J124" s="219">
        <f>ROUND(I124*H124,2)</f>
        <v>0</v>
      </c>
      <c r="K124" s="215" t="s">
        <v>143</v>
      </c>
      <c r="L124" s="45"/>
      <c r="M124" s="220" t="s">
        <v>19</v>
      </c>
      <c r="N124" s="221" t="s">
        <v>45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144</v>
      </c>
      <c r="AT124" s="224" t="s">
        <v>139</v>
      </c>
      <c r="AU124" s="224" t="s">
        <v>83</v>
      </c>
      <c r="AY124" s="18" t="s">
        <v>137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81</v>
      </c>
      <c r="BK124" s="225">
        <f>ROUND(I124*H124,2)</f>
        <v>0</v>
      </c>
      <c r="BL124" s="18" t="s">
        <v>144</v>
      </c>
      <c r="BM124" s="224" t="s">
        <v>437</v>
      </c>
    </row>
    <row r="125" s="13" customFormat="1">
      <c r="A125" s="13"/>
      <c r="B125" s="226"/>
      <c r="C125" s="227"/>
      <c r="D125" s="228" t="s">
        <v>146</v>
      </c>
      <c r="E125" s="229" t="s">
        <v>19</v>
      </c>
      <c r="F125" s="230" t="s">
        <v>438</v>
      </c>
      <c r="G125" s="227"/>
      <c r="H125" s="231">
        <v>647.03999999999996</v>
      </c>
      <c r="I125" s="232"/>
      <c r="J125" s="227"/>
      <c r="K125" s="227"/>
      <c r="L125" s="233"/>
      <c r="M125" s="266"/>
      <c r="N125" s="267"/>
      <c r="O125" s="267"/>
      <c r="P125" s="267"/>
      <c r="Q125" s="267"/>
      <c r="R125" s="267"/>
      <c r="S125" s="267"/>
      <c r="T125" s="26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146</v>
      </c>
      <c r="AU125" s="237" t="s">
        <v>83</v>
      </c>
      <c r="AV125" s="13" t="s">
        <v>83</v>
      </c>
      <c r="AW125" s="13" t="s">
        <v>35</v>
      </c>
      <c r="AX125" s="13" t="s">
        <v>81</v>
      </c>
      <c r="AY125" s="237" t="s">
        <v>137</v>
      </c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HUbGLqGg9JHhNyXI6PhBEB2tyJer03smeUNEECrM2hp/3bFdw1IW2DFFpRuPWujIxVtloAFSXSkEv8zH2+ZWjQ==" hashValue="PdAtHs9vqSFkVrmt52NjH9cFJES3E++22pGJEqhVKc6Co7PKyeXPyDzjEicFQIWBH/3UigtqkKl2k4OLJycHXA==" algorithmName="SHA-512" password="CC35"/>
  <autoFilter ref="C86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Větrolamy V1 a V2 v k.ú. Vedrovice a Jezeřany – projektová dokumentace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109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451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18. 4. 2021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27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28</v>
      </c>
      <c r="F15" s="39"/>
      <c r="G15" s="39"/>
      <c r="H15" s="39"/>
      <c r="I15" s="143" t="s">
        <v>29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30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29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32</v>
      </c>
      <c r="E20" s="39"/>
      <c r="F20" s="39"/>
      <c r="G20" s="39"/>
      <c r="H20" s="39"/>
      <c r="I20" s="143" t="s">
        <v>26</v>
      </c>
      <c r="J20" s="134" t="s">
        <v>33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34</v>
      </c>
      <c r="F21" s="39"/>
      <c r="G21" s="39"/>
      <c r="H21" s="39"/>
      <c r="I21" s="143" t="s">
        <v>29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36</v>
      </c>
      <c r="E23" s="39"/>
      <c r="F23" s="39"/>
      <c r="G23" s="39"/>
      <c r="H23" s="39"/>
      <c r="I23" s="143" t="s">
        <v>26</v>
      </c>
      <c r="J23" s="134" t="str">
        <f>IF('Rekapitulace stavby'!AN19="","",'Rekapitulace stavby'!AN19)</f>
        <v/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tr">
        <f>IF('Rekapitulace stavby'!E20="","",'Rekapitulace stavby'!E20)</f>
        <v xml:space="preserve"> </v>
      </c>
      <c r="F24" s="39"/>
      <c r="G24" s="39"/>
      <c r="H24" s="39"/>
      <c r="I24" s="143" t="s">
        <v>29</v>
      </c>
      <c r="J24" s="134" t="str">
        <f>IF('Rekapitulace stavby'!AN20="","",'Rekapitulace stavby'!AN20)</f>
        <v/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38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39"/>
      <c r="J30" s="154">
        <f>ROUND(J86,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5" t="s">
        <v>41</v>
      </c>
      <c r="J32" s="155" t="s">
        <v>43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44</v>
      </c>
      <c r="E33" s="143" t="s">
        <v>45</v>
      </c>
      <c r="F33" s="157">
        <f>ROUND((SUM(BE86:BE168)),  2)</f>
        <v>0</v>
      </c>
      <c r="G33" s="39"/>
      <c r="H33" s="39"/>
      <c r="I33" s="158">
        <v>0.20999999999999999</v>
      </c>
      <c r="J33" s="157">
        <f>ROUND(((SUM(BE86:BE168))*I33),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46</v>
      </c>
      <c r="F34" s="157">
        <f>ROUND((SUM(BF86:BF168)),  2)</f>
        <v>0</v>
      </c>
      <c r="G34" s="39"/>
      <c r="H34" s="39"/>
      <c r="I34" s="158">
        <v>0.14999999999999999</v>
      </c>
      <c r="J34" s="157">
        <f>ROUND(((SUM(BF86:BF168))*I34),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47</v>
      </c>
      <c r="F35" s="157">
        <f>ROUND((SUM(BG86:BG168)),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48</v>
      </c>
      <c r="F36" s="157">
        <f>ROUND((SUM(BH86:BH168)),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ROUND((SUM(BI86:BI168)),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Větrolamy V1 a V2 v k.ú. Vedrovice a Jezeřany – projektová dokumentace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SO-2 - Větrolam V2 - stavba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k.ú. Vedrovice a Jezeřany</v>
      </c>
      <c r="G52" s="41"/>
      <c r="H52" s="41"/>
      <c r="I52" s="33" t="s">
        <v>23</v>
      </c>
      <c r="J52" s="73" t="str">
        <f>IF(J12="","",J12)</f>
        <v>18. 4. 2021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ČR-Státní pozemkový úřad</v>
      </c>
      <c r="G54" s="41"/>
      <c r="H54" s="41"/>
      <c r="I54" s="33" t="s">
        <v>32</v>
      </c>
      <c r="J54" s="37" t="str">
        <f>E21</f>
        <v>Ing. Jaroslav Krejčí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 xml:space="preserve"> 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112</v>
      </c>
      <c r="D57" s="172"/>
      <c r="E57" s="172"/>
      <c r="F57" s="172"/>
      <c r="G57" s="172"/>
      <c r="H57" s="172"/>
      <c r="I57" s="172"/>
      <c r="J57" s="173" t="s">
        <v>113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72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75"/>
      <c r="C60" s="176"/>
      <c r="D60" s="177" t="s">
        <v>115</v>
      </c>
      <c r="E60" s="178"/>
      <c r="F60" s="178"/>
      <c r="G60" s="178"/>
      <c r="H60" s="178"/>
      <c r="I60" s="178"/>
      <c r="J60" s="179">
        <f>J87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1"/>
      <c r="C61" s="126"/>
      <c r="D61" s="182" t="s">
        <v>116</v>
      </c>
      <c r="E61" s="183"/>
      <c r="F61" s="183"/>
      <c r="G61" s="183"/>
      <c r="H61" s="183"/>
      <c r="I61" s="183"/>
      <c r="J61" s="184">
        <f>J88</f>
        <v>0</v>
      </c>
      <c r="K61" s="126"/>
      <c r="L61" s="18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1"/>
      <c r="C62" s="126"/>
      <c r="D62" s="182" t="s">
        <v>117</v>
      </c>
      <c r="E62" s="183"/>
      <c r="F62" s="183"/>
      <c r="G62" s="183"/>
      <c r="H62" s="183"/>
      <c r="I62" s="183"/>
      <c r="J62" s="184">
        <f>J111</f>
        <v>0</v>
      </c>
      <c r="K62" s="126"/>
      <c r="L62" s="18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1"/>
      <c r="C63" s="126"/>
      <c r="D63" s="182" t="s">
        <v>118</v>
      </c>
      <c r="E63" s="183"/>
      <c r="F63" s="183"/>
      <c r="G63" s="183"/>
      <c r="H63" s="183"/>
      <c r="I63" s="183"/>
      <c r="J63" s="184">
        <f>J117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1"/>
      <c r="C64" s="126"/>
      <c r="D64" s="182" t="s">
        <v>119</v>
      </c>
      <c r="E64" s="183"/>
      <c r="F64" s="183"/>
      <c r="G64" s="183"/>
      <c r="H64" s="183"/>
      <c r="I64" s="183"/>
      <c r="J64" s="184">
        <f>J146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5"/>
      <c r="C65" s="176"/>
      <c r="D65" s="177" t="s">
        <v>120</v>
      </c>
      <c r="E65" s="178"/>
      <c r="F65" s="178"/>
      <c r="G65" s="178"/>
      <c r="H65" s="178"/>
      <c r="I65" s="178"/>
      <c r="J65" s="179">
        <f>J163</f>
        <v>0</v>
      </c>
      <c r="K65" s="176"/>
      <c r="L65" s="18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1"/>
      <c r="C66" s="126"/>
      <c r="D66" s="182" t="s">
        <v>121</v>
      </c>
      <c r="E66" s="183"/>
      <c r="F66" s="183"/>
      <c r="G66" s="183"/>
      <c r="H66" s="183"/>
      <c r="I66" s="183"/>
      <c r="J66" s="184">
        <f>J164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122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Větrolamy V1 a V2 v k.ú. Vedrovice a Jezeřany – projektová dokumentace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109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SO-2 - Větrolam V2 - stavba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k.ú. Vedrovice a Jezeřany</v>
      </c>
      <c r="G80" s="41"/>
      <c r="H80" s="41"/>
      <c r="I80" s="33" t="s">
        <v>23</v>
      </c>
      <c r="J80" s="73" t="str">
        <f>IF(J12="","",J12)</f>
        <v>18. 4. 2021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ČR-Státní pozemkový úřad</v>
      </c>
      <c r="G82" s="41"/>
      <c r="H82" s="41"/>
      <c r="I82" s="33" t="s">
        <v>32</v>
      </c>
      <c r="J82" s="37" t="str">
        <f>E21</f>
        <v>Ing. Jaroslav Krejčí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30</v>
      </c>
      <c r="D83" s="41"/>
      <c r="E83" s="41"/>
      <c r="F83" s="28" t="str">
        <f>IF(E18="","",E18)</f>
        <v>Vyplň údaj</v>
      </c>
      <c r="G83" s="41"/>
      <c r="H83" s="41"/>
      <c r="I83" s="33" t="s">
        <v>36</v>
      </c>
      <c r="J83" s="37" t="str">
        <f>E24</f>
        <v xml:space="preserve"> 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6"/>
      <c r="B85" s="187"/>
      <c r="C85" s="188" t="s">
        <v>123</v>
      </c>
      <c r="D85" s="189" t="s">
        <v>59</v>
      </c>
      <c r="E85" s="189" t="s">
        <v>55</v>
      </c>
      <c r="F85" s="189" t="s">
        <v>56</v>
      </c>
      <c r="G85" s="189" t="s">
        <v>124</v>
      </c>
      <c r="H85" s="189" t="s">
        <v>125</v>
      </c>
      <c r="I85" s="189" t="s">
        <v>126</v>
      </c>
      <c r="J85" s="189" t="s">
        <v>113</v>
      </c>
      <c r="K85" s="190" t="s">
        <v>127</v>
      </c>
      <c r="L85" s="191"/>
      <c r="M85" s="93" t="s">
        <v>19</v>
      </c>
      <c r="N85" s="94" t="s">
        <v>44</v>
      </c>
      <c r="O85" s="94" t="s">
        <v>128</v>
      </c>
      <c r="P85" s="94" t="s">
        <v>129</v>
      </c>
      <c r="Q85" s="94" t="s">
        <v>130</v>
      </c>
      <c r="R85" s="94" t="s">
        <v>131</v>
      </c>
      <c r="S85" s="94" t="s">
        <v>132</v>
      </c>
      <c r="T85" s="95" t="s">
        <v>133</v>
      </c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</row>
    <row r="86" s="2" customFormat="1" ht="22.8" customHeight="1">
      <c r="A86" s="39"/>
      <c r="B86" s="40"/>
      <c r="C86" s="100" t="s">
        <v>134</v>
      </c>
      <c r="D86" s="41"/>
      <c r="E86" s="41"/>
      <c r="F86" s="41"/>
      <c r="G86" s="41"/>
      <c r="H86" s="41"/>
      <c r="I86" s="41"/>
      <c r="J86" s="192">
        <f>BK86</f>
        <v>0</v>
      </c>
      <c r="K86" s="41"/>
      <c r="L86" s="45"/>
      <c r="M86" s="96"/>
      <c r="N86" s="193"/>
      <c r="O86" s="97"/>
      <c r="P86" s="194">
        <f>P87+P163</f>
        <v>0</v>
      </c>
      <c r="Q86" s="97"/>
      <c r="R86" s="194">
        <f>R87+R163</f>
        <v>58.313084000000003</v>
      </c>
      <c r="S86" s="97"/>
      <c r="T86" s="195">
        <f>T87+T163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73</v>
      </c>
      <c r="AU86" s="18" t="s">
        <v>114</v>
      </c>
      <c r="BK86" s="196">
        <f>BK87+BK163</f>
        <v>0</v>
      </c>
    </row>
    <row r="87" s="12" customFormat="1" ht="25.92" customHeight="1">
      <c r="A87" s="12"/>
      <c r="B87" s="197"/>
      <c r="C87" s="198"/>
      <c r="D87" s="199" t="s">
        <v>73</v>
      </c>
      <c r="E87" s="200" t="s">
        <v>135</v>
      </c>
      <c r="F87" s="200" t="s">
        <v>136</v>
      </c>
      <c r="G87" s="198"/>
      <c r="H87" s="198"/>
      <c r="I87" s="201"/>
      <c r="J87" s="202">
        <f>BK87</f>
        <v>0</v>
      </c>
      <c r="K87" s="198"/>
      <c r="L87" s="203"/>
      <c r="M87" s="204"/>
      <c r="N87" s="205"/>
      <c r="O87" s="205"/>
      <c r="P87" s="206">
        <f>P88+P111+P117</f>
        <v>0</v>
      </c>
      <c r="Q87" s="205"/>
      <c r="R87" s="206">
        <f>R88+R111+R117</f>
        <v>58.313084000000003</v>
      </c>
      <c r="S87" s="205"/>
      <c r="T87" s="207">
        <f>T88+T111+T117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8" t="s">
        <v>81</v>
      </c>
      <c r="AT87" s="209" t="s">
        <v>73</v>
      </c>
      <c r="AU87" s="209" t="s">
        <v>74</v>
      </c>
      <c r="AY87" s="208" t="s">
        <v>137</v>
      </c>
      <c r="BK87" s="210">
        <f>BK88+BK111+BK117</f>
        <v>0</v>
      </c>
    </row>
    <row r="88" s="12" customFormat="1" ht="22.8" customHeight="1">
      <c r="A88" s="12"/>
      <c r="B88" s="197"/>
      <c r="C88" s="198"/>
      <c r="D88" s="199" t="s">
        <v>73</v>
      </c>
      <c r="E88" s="211" t="s">
        <v>81</v>
      </c>
      <c r="F88" s="211" t="s">
        <v>138</v>
      </c>
      <c r="G88" s="198"/>
      <c r="H88" s="198"/>
      <c r="I88" s="201"/>
      <c r="J88" s="212">
        <f>BK88</f>
        <v>0</v>
      </c>
      <c r="K88" s="198"/>
      <c r="L88" s="203"/>
      <c r="M88" s="204"/>
      <c r="N88" s="205"/>
      <c r="O88" s="205"/>
      <c r="P88" s="206">
        <f>SUM(P89:P110)</f>
        <v>0</v>
      </c>
      <c r="Q88" s="205"/>
      <c r="R88" s="206">
        <f>SUM(R89:R110)</f>
        <v>0.076883999999999994</v>
      </c>
      <c r="S88" s="205"/>
      <c r="T88" s="207">
        <f>SUM(T89:T110)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81</v>
      </c>
      <c r="AT88" s="209" t="s">
        <v>73</v>
      </c>
      <c r="AU88" s="209" t="s">
        <v>81</v>
      </c>
      <c r="AY88" s="208" t="s">
        <v>137</v>
      </c>
      <c r="BK88" s="210">
        <f>SUM(BK89:BK110)</f>
        <v>0</v>
      </c>
    </row>
    <row r="89" s="2" customFormat="1" ht="24.15" customHeight="1">
      <c r="A89" s="39"/>
      <c r="B89" s="40"/>
      <c r="C89" s="213" t="s">
        <v>81</v>
      </c>
      <c r="D89" s="213" t="s">
        <v>139</v>
      </c>
      <c r="E89" s="214" t="s">
        <v>140</v>
      </c>
      <c r="F89" s="215" t="s">
        <v>141</v>
      </c>
      <c r="G89" s="216" t="s">
        <v>142</v>
      </c>
      <c r="H89" s="217">
        <v>17880</v>
      </c>
      <c r="I89" s="218"/>
      <c r="J89" s="219">
        <f>ROUND(I89*H89,2)</f>
        <v>0</v>
      </c>
      <c r="K89" s="215" t="s">
        <v>143</v>
      </c>
      <c r="L89" s="45"/>
      <c r="M89" s="220" t="s">
        <v>19</v>
      </c>
      <c r="N89" s="221" t="s">
        <v>45</v>
      </c>
      <c r="O89" s="85"/>
      <c r="P89" s="222">
        <f>O89*H89</f>
        <v>0</v>
      </c>
      <c r="Q89" s="222">
        <v>0</v>
      </c>
      <c r="R89" s="222">
        <f>Q89*H89</f>
        <v>0</v>
      </c>
      <c r="S89" s="222">
        <v>0</v>
      </c>
      <c r="T89" s="223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4" t="s">
        <v>144</v>
      </c>
      <c r="AT89" s="224" t="s">
        <v>139</v>
      </c>
      <c r="AU89" s="224" t="s">
        <v>83</v>
      </c>
      <c r="AY89" s="18" t="s">
        <v>137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8" t="s">
        <v>81</v>
      </c>
      <c r="BK89" s="225">
        <f>ROUND(I89*H89,2)</f>
        <v>0</v>
      </c>
      <c r="BL89" s="18" t="s">
        <v>144</v>
      </c>
      <c r="BM89" s="224" t="s">
        <v>452</v>
      </c>
    </row>
    <row r="90" s="13" customFormat="1">
      <c r="A90" s="13"/>
      <c r="B90" s="226"/>
      <c r="C90" s="227"/>
      <c r="D90" s="228" t="s">
        <v>146</v>
      </c>
      <c r="E90" s="229" t="s">
        <v>19</v>
      </c>
      <c r="F90" s="230" t="s">
        <v>453</v>
      </c>
      <c r="G90" s="227"/>
      <c r="H90" s="231">
        <v>17880</v>
      </c>
      <c r="I90" s="232"/>
      <c r="J90" s="227"/>
      <c r="K90" s="227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146</v>
      </c>
      <c r="AU90" s="237" t="s">
        <v>83</v>
      </c>
      <c r="AV90" s="13" t="s">
        <v>83</v>
      </c>
      <c r="AW90" s="13" t="s">
        <v>35</v>
      </c>
      <c r="AX90" s="13" t="s">
        <v>81</v>
      </c>
      <c r="AY90" s="237" t="s">
        <v>137</v>
      </c>
    </row>
    <row r="91" s="14" customFormat="1">
      <c r="A91" s="14"/>
      <c r="B91" s="238"/>
      <c r="C91" s="239"/>
      <c r="D91" s="228" t="s">
        <v>146</v>
      </c>
      <c r="E91" s="240" t="s">
        <v>19</v>
      </c>
      <c r="F91" s="241" t="s">
        <v>148</v>
      </c>
      <c r="G91" s="239"/>
      <c r="H91" s="240" t="s">
        <v>19</v>
      </c>
      <c r="I91" s="242"/>
      <c r="J91" s="239"/>
      <c r="K91" s="239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146</v>
      </c>
      <c r="AU91" s="247" t="s">
        <v>83</v>
      </c>
      <c r="AV91" s="14" t="s">
        <v>81</v>
      </c>
      <c r="AW91" s="14" t="s">
        <v>35</v>
      </c>
      <c r="AX91" s="14" t="s">
        <v>74</v>
      </c>
      <c r="AY91" s="247" t="s">
        <v>137</v>
      </c>
    </row>
    <row r="92" s="2" customFormat="1" ht="14.4" customHeight="1">
      <c r="A92" s="39"/>
      <c r="B92" s="40"/>
      <c r="C92" s="248" t="s">
        <v>83</v>
      </c>
      <c r="D92" s="248" t="s">
        <v>149</v>
      </c>
      <c r="E92" s="249" t="s">
        <v>150</v>
      </c>
      <c r="F92" s="250" t="s">
        <v>151</v>
      </c>
      <c r="G92" s="251" t="s">
        <v>152</v>
      </c>
      <c r="H92" s="252">
        <v>5.3639999999999999</v>
      </c>
      <c r="I92" s="253"/>
      <c r="J92" s="254">
        <f>ROUND(I92*H92,2)</f>
        <v>0</v>
      </c>
      <c r="K92" s="250" t="s">
        <v>143</v>
      </c>
      <c r="L92" s="255"/>
      <c r="M92" s="256" t="s">
        <v>19</v>
      </c>
      <c r="N92" s="257" t="s">
        <v>45</v>
      </c>
      <c r="O92" s="85"/>
      <c r="P92" s="222">
        <f>O92*H92</f>
        <v>0</v>
      </c>
      <c r="Q92" s="222">
        <v>0.001</v>
      </c>
      <c r="R92" s="222">
        <f>Q92*H92</f>
        <v>0.0053639999999999998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153</v>
      </c>
      <c r="AT92" s="224" t="s">
        <v>149</v>
      </c>
      <c r="AU92" s="224" t="s">
        <v>83</v>
      </c>
      <c r="AY92" s="18" t="s">
        <v>137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81</v>
      </c>
      <c r="BK92" s="225">
        <f>ROUND(I92*H92,2)</f>
        <v>0</v>
      </c>
      <c r="BL92" s="18" t="s">
        <v>144</v>
      </c>
      <c r="BM92" s="224" t="s">
        <v>454</v>
      </c>
    </row>
    <row r="93" s="13" customFormat="1">
      <c r="A93" s="13"/>
      <c r="B93" s="226"/>
      <c r="C93" s="227"/>
      <c r="D93" s="228" t="s">
        <v>146</v>
      </c>
      <c r="E93" s="229" t="s">
        <v>19</v>
      </c>
      <c r="F93" s="230" t="s">
        <v>455</v>
      </c>
      <c r="G93" s="227"/>
      <c r="H93" s="231">
        <v>5.3639999999999999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146</v>
      </c>
      <c r="AU93" s="237" t="s">
        <v>83</v>
      </c>
      <c r="AV93" s="13" t="s">
        <v>83</v>
      </c>
      <c r="AW93" s="13" t="s">
        <v>35</v>
      </c>
      <c r="AX93" s="13" t="s">
        <v>81</v>
      </c>
      <c r="AY93" s="237" t="s">
        <v>137</v>
      </c>
    </row>
    <row r="94" s="2" customFormat="1" ht="14.4" customHeight="1">
      <c r="A94" s="39"/>
      <c r="B94" s="40"/>
      <c r="C94" s="213" t="s">
        <v>156</v>
      </c>
      <c r="D94" s="213" t="s">
        <v>139</v>
      </c>
      <c r="E94" s="214" t="s">
        <v>157</v>
      </c>
      <c r="F94" s="215" t="s">
        <v>158</v>
      </c>
      <c r="G94" s="216" t="s">
        <v>142</v>
      </c>
      <c r="H94" s="217">
        <v>8940</v>
      </c>
      <c r="I94" s="218"/>
      <c r="J94" s="219">
        <f>ROUND(I94*H94,2)</f>
        <v>0</v>
      </c>
      <c r="K94" s="215" t="s">
        <v>143</v>
      </c>
      <c r="L94" s="45"/>
      <c r="M94" s="220" t="s">
        <v>19</v>
      </c>
      <c r="N94" s="221" t="s">
        <v>45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144</v>
      </c>
      <c r="AT94" s="224" t="s">
        <v>139</v>
      </c>
      <c r="AU94" s="224" t="s">
        <v>83</v>
      </c>
      <c r="AY94" s="18" t="s">
        <v>137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81</v>
      </c>
      <c r="BK94" s="225">
        <f>ROUND(I94*H94,2)</f>
        <v>0</v>
      </c>
      <c r="BL94" s="18" t="s">
        <v>144</v>
      </c>
      <c r="BM94" s="224" t="s">
        <v>456</v>
      </c>
    </row>
    <row r="95" s="13" customFormat="1">
      <c r="A95" s="13"/>
      <c r="B95" s="226"/>
      <c r="C95" s="227"/>
      <c r="D95" s="228" t="s">
        <v>146</v>
      </c>
      <c r="E95" s="229" t="s">
        <v>19</v>
      </c>
      <c r="F95" s="230" t="s">
        <v>457</v>
      </c>
      <c r="G95" s="227"/>
      <c r="H95" s="231">
        <v>8940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146</v>
      </c>
      <c r="AU95" s="237" t="s">
        <v>83</v>
      </c>
      <c r="AV95" s="13" t="s">
        <v>83</v>
      </c>
      <c r="AW95" s="13" t="s">
        <v>35</v>
      </c>
      <c r="AX95" s="13" t="s">
        <v>81</v>
      </c>
      <c r="AY95" s="237" t="s">
        <v>137</v>
      </c>
    </row>
    <row r="96" s="2" customFormat="1" ht="14.4" customHeight="1">
      <c r="A96" s="39"/>
      <c r="B96" s="40"/>
      <c r="C96" s="213" t="s">
        <v>144</v>
      </c>
      <c r="D96" s="213" t="s">
        <v>139</v>
      </c>
      <c r="E96" s="214" t="s">
        <v>161</v>
      </c>
      <c r="F96" s="215" t="s">
        <v>162</v>
      </c>
      <c r="G96" s="216" t="s">
        <v>142</v>
      </c>
      <c r="H96" s="217">
        <v>8940</v>
      </c>
      <c r="I96" s="218"/>
      <c r="J96" s="219">
        <f>ROUND(I96*H96,2)</f>
        <v>0</v>
      </c>
      <c r="K96" s="215" t="s">
        <v>143</v>
      </c>
      <c r="L96" s="45"/>
      <c r="M96" s="220" t="s">
        <v>19</v>
      </c>
      <c r="N96" s="221" t="s">
        <v>45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144</v>
      </c>
      <c r="AT96" s="224" t="s">
        <v>139</v>
      </c>
      <c r="AU96" s="224" t="s">
        <v>83</v>
      </c>
      <c r="AY96" s="18" t="s">
        <v>137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81</v>
      </c>
      <c r="BK96" s="225">
        <f>ROUND(I96*H96,2)</f>
        <v>0</v>
      </c>
      <c r="BL96" s="18" t="s">
        <v>144</v>
      </c>
      <c r="BM96" s="224" t="s">
        <v>458</v>
      </c>
    </row>
    <row r="97" s="13" customFormat="1">
      <c r="A97" s="13"/>
      <c r="B97" s="226"/>
      <c r="C97" s="227"/>
      <c r="D97" s="228" t="s">
        <v>146</v>
      </c>
      <c r="E97" s="229" t="s">
        <v>19</v>
      </c>
      <c r="F97" s="230" t="s">
        <v>457</v>
      </c>
      <c r="G97" s="227"/>
      <c r="H97" s="231">
        <v>8940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146</v>
      </c>
      <c r="AU97" s="237" t="s">
        <v>83</v>
      </c>
      <c r="AV97" s="13" t="s">
        <v>83</v>
      </c>
      <c r="AW97" s="13" t="s">
        <v>35</v>
      </c>
      <c r="AX97" s="13" t="s">
        <v>81</v>
      </c>
      <c r="AY97" s="237" t="s">
        <v>137</v>
      </c>
    </row>
    <row r="98" s="2" customFormat="1" ht="14.4" customHeight="1">
      <c r="A98" s="39"/>
      <c r="B98" s="40"/>
      <c r="C98" s="213" t="s">
        <v>164</v>
      </c>
      <c r="D98" s="213" t="s">
        <v>139</v>
      </c>
      <c r="E98" s="214" t="s">
        <v>165</v>
      </c>
      <c r="F98" s="215" t="s">
        <v>166</v>
      </c>
      <c r="G98" s="216" t="s">
        <v>142</v>
      </c>
      <c r="H98" s="217">
        <v>8940</v>
      </c>
      <c r="I98" s="218"/>
      <c r="J98" s="219">
        <f>ROUND(I98*H98,2)</f>
        <v>0</v>
      </c>
      <c r="K98" s="215" t="s">
        <v>143</v>
      </c>
      <c r="L98" s="45"/>
      <c r="M98" s="220" t="s">
        <v>19</v>
      </c>
      <c r="N98" s="221" t="s">
        <v>45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144</v>
      </c>
      <c r="AT98" s="224" t="s">
        <v>139</v>
      </c>
      <c r="AU98" s="224" t="s">
        <v>83</v>
      </c>
      <c r="AY98" s="18" t="s">
        <v>137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81</v>
      </c>
      <c r="BK98" s="225">
        <f>ROUND(I98*H98,2)</f>
        <v>0</v>
      </c>
      <c r="BL98" s="18" t="s">
        <v>144</v>
      </c>
      <c r="BM98" s="224" t="s">
        <v>459</v>
      </c>
    </row>
    <row r="99" s="13" customFormat="1">
      <c r="A99" s="13"/>
      <c r="B99" s="226"/>
      <c r="C99" s="227"/>
      <c r="D99" s="228" t="s">
        <v>146</v>
      </c>
      <c r="E99" s="229" t="s">
        <v>19</v>
      </c>
      <c r="F99" s="230" t="s">
        <v>457</v>
      </c>
      <c r="G99" s="227"/>
      <c r="H99" s="231">
        <v>8940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146</v>
      </c>
      <c r="AU99" s="237" t="s">
        <v>83</v>
      </c>
      <c r="AV99" s="13" t="s">
        <v>83</v>
      </c>
      <c r="AW99" s="13" t="s">
        <v>35</v>
      </c>
      <c r="AX99" s="13" t="s">
        <v>81</v>
      </c>
      <c r="AY99" s="237" t="s">
        <v>137</v>
      </c>
    </row>
    <row r="100" s="2" customFormat="1" ht="14.4" customHeight="1">
      <c r="A100" s="39"/>
      <c r="B100" s="40"/>
      <c r="C100" s="213" t="s">
        <v>168</v>
      </c>
      <c r="D100" s="213" t="s">
        <v>139</v>
      </c>
      <c r="E100" s="214" t="s">
        <v>169</v>
      </c>
      <c r="F100" s="215" t="s">
        <v>170</v>
      </c>
      <c r="G100" s="216" t="s">
        <v>171</v>
      </c>
      <c r="H100" s="217">
        <v>0.89400000000000002</v>
      </c>
      <c r="I100" s="218"/>
      <c r="J100" s="219">
        <f>ROUND(I100*H100,2)</f>
        <v>0</v>
      </c>
      <c r="K100" s="215" t="s">
        <v>143</v>
      </c>
      <c r="L100" s="45"/>
      <c r="M100" s="220" t="s">
        <v>19</v>
      </c>
      <c r="N100" s="221" t="s">
        <v>45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144</v>
      </c>
      <c r="AT100" s="224" t="s">
        <v>139</v>
      </c>
      <c r="AU100" s="224" t="s">
        <v>83</v>
      </c>
      <c r="AY100" s="18" t="s">
        <v>137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81</v>
      </c>
      <c r="BK100" s="225">
        <f>ROUND(I100*H100,2)</f>
        <v>0</v>
      </c>
      <c r="BL100" s="18" t="s">
        <v>144</v>
      </c>
      <c r="BM100" s="224" t="s">
        <v>460</v>
      </c>
    </row>
    <row r="101" s="13" customFormat="1">
      <c r="A101" s="13"/>
      <c r="B101" s="226"/>
      <c r="C101" s="227"/>
      <c r="D101" s="228" t="s">
        <v>146</v>
      </c>
      <c r="E101" s="229" t="s">
        <v>19</v>
      </c>
      <c r="F101" s="230" t="s">
        <v>461</v>
      </c>
      <c r="G101" s="227"/>
      <c r="H101" s="231">
        <v>0.89400000000000002</v>
      </c>
      <c r="I101" s="232"/>
      <c r="J101" s="227"/>
      <c r="K101" s="227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146</v>
      </c>
      <c r="AU101" s="237" t="s">
        <v>83</v>
      </c>
      <c r="AV101" s="13" t="s">
        <v>83</v>
      </c>
      <c r="AW101" s="13" t="s">
        <v>35</v>
      </c>
      <c r="AX101" s="13" t="s">
        <v>81</v>
      </c>
      <c r="AY101" s="237" t="s">
        <v>137</v>
      </c>
    </row>
    <row r="102" s="14" customFormat="1">
      <c r="A102" s="14"/>
      <c r="B102" s="238"/>
      <c r="C102" s="239"/>
      <c r="D102" s="228" t="s">
        <v>146</v>
      </c>
      <c r="E102" s="240" t="s">
        <v>19</v>
      </c>
      <c r="F102" s="241" t="s">
        <v>174</v>
      </c>
      <c r="G102" s="239"/>
      <c r="H102" s="240" t="s">
        <v>19</v>
      </c>
      <c r="I102" s="242"/>
      <c r="J102" s="239"/>
      <c r="K102" s="239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146</v>
      </c>
      <c r="AU102" s="247" t="s">
        <v>83</v>
      </c>
      <c r="AV102" s="14" t="s">
        <v>81</v>
      </c>
      <c r="AW102" s="14" t="s">
        <v>35</v>
      </c>
      <c r="AX102" s="14" t="s">
        <v>74</v>
      </c>
      <c r="AY102" s="247" t="s">
        <v>137</v>
      </c>
    </row>
    <row r="103" s="2" customFormat="1" ht="14.4" customHeight="1">
      <c r="A103" s="39"/>
      <c r="B103" s="40"/>
      <c r="C103" s="213" t="s">
        <v>186</v>
      </c>
      <c r="D103" s="213" t="s">
        <v>139</v>
      </c>
      <c r="E103" s="214" t="s">
        <v>187</v>
      </c>
      <c r="F103" s="215" t="s">
        <v>188</v>
      </c>
      <c r="G103" s="216" t="s">
        <v>142</v>
      </c>
      <c r="H103" s="217">
        <v>8940</v>
      </c>
      <c r="I103" s="218"/>
      <c r="J103" s="219">
        <f>ROUND(I103*H103,2)</f>
        <v>0</v>
      </c>
      <c r="K103" s="215" t="s">
        <v>143</v>
      </c>
      <c r="L103" s="45"/>
      <c r="M103" s="220" t="s">
        <v>19</v>
      </c>
      <c r="N103" s="221" t="s">
        <v>45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144</v>
      </c>
      <c r="AT103" s="224" t="s">
        <v>139</v>
      </c>
      <c r="AU103" s="224" t="s">
        <v>83</v>
      </c>
      <c r="AY103" s="18" t="s">
        <v>137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81</v>
      </c>
      <c r="BK103" s="225">
        <f>ROUND(I103*H103,2)</f>
        <v>0</v>
      </c>
      <c r="BL103" s="18" t="s">
        <v>144</v>
      </c>
      <c r="BM103" s="224" t="s">
        <v>462</v>
      </c>
    </row>
    <row r="104" s="13" customFormat="1">
      <c r="A104" s="13"/>
      <c r="B104" s="226"/>
      <c r="C104" s="227"/>
      <c r="D104" s="228" t="s">
        <v>146</v>
      </c>
      <c r="E104" s="229" t="s">
        <v>19</v>
      </c>
      <c r="F104" s="230" t="s">
        <v>457</v>
      </c>
      <c r="G104" s="227"/>
      <c r="H104" s="231">
        <v>8940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146</v>
      </c>
      <c r="AU104" s="237" t="s">
        <v>83</v>
      </c>
      <c r="AV104" s="13" t="s">
        <v>83</v>
      </c>
      <c r="AW104" s="13" t="s">
        <v>35</v>
      </c>
      <c r="AX104" s="13" t="s">
        <v>81</v>
      </c>
      <c r="AY104" s="237" t="s">
        <v>137</v>
      </c>
    </row>
    <row r="105" s="2" customFormat="1" ht="14.4" customHeight="1">
      <c r="A105" s="39"/>
      <c r="B105" s="40"/>
      <c r="C105" s="213" t="s">
        <v>175</v>
      </c>
      <c r="D105" s="213" t="s">
        <v>139</v>
      </c>
      <c r="E105" s="214" t="s">
        <v>176</v>
      </c>
      <c r="F105" s="215" t="s">
        <v>177</v>
      </c>
      <c r="G105" s="216" t="s">
        <v>171</v>
      </c>
      <c r="H105" s="217">
        <v>0.89400000000000002</v>
      </c>
      <c r="I105" s="218"/>
      <c r="J105" s="219">
        <f>ROUND(I105*H105,2)</f>
        <v>0</v>
      </c>
      <c r="K105" s="215" t="s">
        <v>143</v>
      </c>
      <c r="L105" s="45"/>
      <c r="M105" s="220" t="s">
        <v>19</v>
      </c>
      <c r="N105" s="221" t="s">
        <v>45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144</v>
      </c>
      <c r="AT105" s="224" t="s">
        <v>139</v>
      </c>
      <c r="AU105" s="224" t="s">
        <v>83</v>
      </c>
      <c r="AY105" s="18" t="s">
        <v>137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81</v>
      </c>
      <c r="BK105" s="225">
        <f>ROUND(I105*H105,2)</f>
        <v>0</v>
      </c>
      <c r="BL105" s="18" t="s">
        <v>144</v>
      </c>
      <c r="BM105" s="224" t="s">
        <v>463</v>
      </c>
    </row>
    <row r="106" s="13" customFormat="1">
      <c r="A106" s="13"/>
      <c r="B106" s="226"/>
      <c r="C106" s="227"/>
      <c r="D106" s="228" t="s">
        <v>146</v>
      </c>
      <c r="E106" s="229" t="s">
        <v>19</v>
      </c>
      <c r="F106" s="230" t="s">
        <v>461</v>
      </c>
      <c r="G106" s="227"/>
      <c r="H106" s="231">
        <v>0.89400000000000002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146</v>
      </c>
      <c r="AU106" s="237" t="s">
        <v>83</v>
      </c>
      <c r="AV106" s="13" t="s">
        <v>83</v>
      </c>
      <c r="AW106" s="13" t="s">
        <v>35</v>
      </c>
      <c r="AX106" s="13" t="s">
        <v>81</v>
      </c>
      <c r="AY106" s="237" t="s">
        <v>137</v>
      </c>
    </row>
    <row r="107" s="14" customFormat="1">
      <c r="A107" s="14"/>
      <c r="B107" s="238"/>
      <c r="C107" s="239"/>
      <c r="D107" s="228" t="s">
        <v>146</v>
      </c>
      <c r="E107" s="240" t="s">
        <v>19</v>
      </c>
      <c r="F107" s="241" t="s">
        <v>464</v>
      </c>
      <c r="G107" s="239"/>
      <c r="H107" s="240" t="s">
        <v>19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146</v>
      </c>
      <c r="AU107" s="247" t="s">
        <v>83</v>
      </c>
      <c r="AV107" s="14" t="s">
        <v>81</v>
      </c>
      <c r="AW107" s="14" t="s">
        <v>35</v>
      </c>
      <c r="AX107" s="14" t="s">
        <v>74</v>
      </c>
      <c r="AY107" s="247" t="s">
        <v>137</v>
      </c>
    </row>
    <row r="108" s="2" customFormat="1" ht="14.4" customHeight="1">
      <c r="A108" s="39"/>
      <c r="B108" s="40"/>
      <c r="C108" s="248" t="s">
        <v>153</v>
      </c>
      <c r="D108" s="248" t="s">
        <v>149</v>
      </c>
      <c r="E108" s="249" t="s">
        <v>180</v>
      </c>
      <c r="F108" s="250" t="s">
        <v>181</v>
      </c>
      <c r="G108" s="251" t="s">
        <v>182</v>
      </c>
      <c r="H108" s="252">
        <v>71.519999999999996</v>
      </c>
      <c r="I108" s="253"/>
      <c r="J108" s="254">
        <f>ROUND(I108*H108,2)</f>
        <v>0</v>
      </c>
      <c r="K108" s="250" t="s">
        <v>143</v>
      </c>
      <c r="L108" s="255"/>
      <c r="M108" s="256" t="s">
        <v>19</v>
      </c>
      <c r="N108" s="257" t="s">
        <v>45</v>
      </c>
      <c r="O108" s="85"/>
      <c r="P108" s="222">
        <f>O108*H108</f>
        <v>0</v>
      </c>
      <c r="Q108" s="222">
        <v>0.001</v>
      </c>
      <c r="R108" s="222">
        <f>Q108*H108</f>
        <v>0.07152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153</v>
      </c>
      <c r="AT108" s="224" t="s">
        <v>149</v>
      </c>
      <c r="AU108" s="224" t="s">
        <v>83</v>
      </c>
      <c r="AY108" s="18" t="s">
        <v>137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81</v>
      </c>
      <c r="BK108" s="225">
        <f>ROUND(I108*H108,2)</f>
        <v>0</v>
      </c>
      <c r="BL108" s="18" t="s">
        <v>144</v>
      </c>
      <c r="BM108" s="224" t="s">
        <v>465</v>
      </c>
    </row>
    <row r="109" s="13" customFormat="1">
      <c r="A109" s="13"/>
      <c r="B109" s="226"/>
      <c r="C109" s="227"/>
      <c r="D109" s="228" t="s">
        <v>146</v>
      </c>
      <c r="E109" s="229" t="s">
        <v>19</v>
      </c>
      <c r="F109" s="230" t="s">
        <v>466</v>
      </c>
      <c r="G109" s="227"/>
      <c r="H109" s="231">
        <v>71.519999999999996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146</v>
      </c>
      <c r="AU109" s="237" t="s">
        <v>83</v>
      </c>
      <c r="AV109" s="13" t="s">
        <v>83</v>
      </c>
      <c r="AW109" s="13" t="s">
        <v>35</v>
      </c>
      <c r="AX109" s="13" t="s">
        <v>81</v>
      </c>
      <c r="AY109" s="237" t="s">
        <v>137</v>
      </c>
    </row>
    <row r="110" s="14" customFormat="1">
      <c r="A110" s="14"/>
      <c r="B110" s="238"/>
      <c r="C110" s="239"/>
      <c r="D110" s="228" t="s">
        <v>146</v>
      </c>
      <c r="E110" s="240" t="s">
        <v>19</v>
      </c>
      <c r="F110" s="241" t="s">
        <v>185</v>
      </c>
      <c r="G110" s="239"/>
      <c r="H110" s="240" t="s">
        <v>19</v>
      </c>
      <c r="I110" s="242"/>
      <c r="J110" s="239"/>
      <c r="K110" s="239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146</v>
      </c>
      <c r="AU110" s="247" t="s">
        <v>83</v>
      </c>
      <c r="AV110" s="14" t="s">
        <v>81</v>
      </c>
      <c r="AW110" s="14" t="s">
        <v>35</v>
      </c>
      <c r="AX110" s="14" t="s">
        <v>74</v>
      </c>
      <c r="AY110" s="247" t="s">
        <v>137</v>
      </c>
    </row>
    <row r="111" s="12" customFormat="1" ht="22.8" customHeight="1">
      <c r="A111" s="12"/>
      <c r="B111" s="197"/>
      <c r="C111" s="198"/>
      <c r="D111" s="199" t="s">
        <v>73</v>
      </c>
      <c r="E111" s="211" t="s">
        <v>190</v>
      </c>
      <c r="F111" s="211" t="s">
        <v>191</v>
      </c>
      <c r="G111" s="198"/>
      <c r="H111" s="198"/>
      <c r="I111" s="201"/>
      <c r="J111" s="212">
        <f>BK111</f>
        <v>0</v>
      </c>
      <c r="K111" s="198"/>
      <c r="L111" s="203"/>
      <c r="M111" s="204"/>
      <c r="N111" s="205"/>
      <c r="O111" s="205"/>
      <c r="P111" s="206">
        <f>SUM(P112:P116)</f>
        <v>0</v>
      </c>
      <c r="Q111" s="205"/>
      <c r="R111" s="206">
        <f>SUM(R112:R116)</f>
        <v>14.7653</v>
      </c>
      <c r="S111" s="205"/>
      <c r="T111" s="207">
        <f>SUM(T112:T116)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81</v>
      </c>
      <c r="AT111" s="209" t="s">
        <v>73</v>
      </c>
      <c r="AU111" s="209" t="s">
        <v>81</v>
      </c>
      <c r="AY111" s="208" t="s">
        <v>137</v>
      </c>
      <c r="BK111" s="210">
        <f>SUM(BK112:BK116)</f>
        <v>0</v>
      </c>
    </row>
    <row r="112" s="2" customFormat="1" ht="37.8" customHeight="1">
      <c r="A112" s="39"/>
      <c r="B112" s="40"/>
      <c r="C112" s="213" t="s">
        <v>192</v>
      </c>
      <c r="D112" s="213" t="s">
        <v>139</v>
      </c>
      <c r="E112" s="214" t="s">
        <v>193</v>
      </c>
      <c r="F112" s="215" t="s">
        <v>194</v>
      </c>
      <c r="G112" s="216" t="s">
        <v>195</v>
      </c>
      <c r="H112" s="217">
        <v>2165</v>
      </c>
      <c r="I112" s="218"/>
      <c r="J112" s="219">
        <f>ROUND(I112*H112,2)</f>
        <v>0</v>
      </c>
      <c r="K112" s="215" t="s">
        <v>143</v>
      </c>
      <c r="L112" s="45"/>
      <c r="M112" s="220" t="s">
        <v>19</v>
      </c>
      <c r="N112" s="221" t="s">
        <v>45</v>
      </c>
      <c r="O112" s="85"/>
      <c r="P112" s="222">
        <f>O112*H112</f>
        <v>0</v>
      </c>
      <c r="Q112" s="222">
        <v>0.0068199999999999997</v>
      </c>
      <c r="R112" s="222">
        <f>Q112*H112</f>
        <v>14.7653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144</v>
      </c>
      <c r="AT112" s="224" t="s">
        <v>139</v>
      </c>
      <c r="AU112" s="224" t="s">
        <v>83</v>
      </c>
      <c r="AY112" s="18" t="s">
        <v>137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81</v>
      </c>
      <c r="BK112" s="225">
        <f>ROUND(I112*H112,2)</f>
        <v>0</v>
      </c>
      <c r="BL112" s="18" t="s">
        <v>144</v>
      </c>
      <c r="BM112" s="224" t="s">
        <v>467</v>
      </c>
    </row>
    <row r="113" s="13" customFormat="1">
      <c r="A113" s="13"/>
      <c r="B113" s="226"/>
      <c r="C113" s="227"/>
      <c r="D113" s="228" t="s">
        <v>146</v>
      </c>
      <c r="E113" s="229" t="s">
        <v>19</v>
      </c>
      <c r="F113" s="230" t="s">
        <v>468</v>
      </c>
      <c r="G113" s="227"/>
      <c r="H113" s="231">
        <v>2165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146</v>
      </c>
      <c r="AU113" s="237" t="s">
        <v>83</v>
      </c>
      <c r="AV113" s="13" t="s">
        <v>83</v>
      </c>
      <c r="AW113" s="13" t="s">
        <v>35</v>
      </c>
      <c r="AX113" s="13" t="s">
        <v>81</v>
      </c>
      <c r="AY113" s="237" t="s">
        <v>137</v>
      </c>
    </row>
    <row r="114" s="14" customFormat="1">
      <c r="A114" s="14"/>
      <c r="B114" s="238"/>
      <c r="C114" s="239"/>
      <c r="D114" s="228" t="s">
        <v>146</v>
      </c>
      <c r="E114" s="240" t="s">
        <v>19</v>
      </c>
      <c r="F114" s="241" t="s">
        <v>198</v>
      </c>
      <c r="G114" s="239"/>
      <c r="H114" s="240" t="s">
        <v>19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146</v>
      </c>
      <c r="AU114" s="247" t="s">
        <v>83</v>
      </c>
      <c r="AV114" s="14" t="s">
        <v>81</v>
      </c>
      <c r="AW114" s="14" t="s">
        <v>35</v>
      </c>
      <c r="AX114" s="14" t="s">
        <v>74</v>
      </c>
      <c r="AY114" s="247" t="s">
        <v>137</v>
      </c>
    </row>
    <row r="115" s="2" customFormat="1" ht="14.4" customHeight="1">
      <c r="A115" s="39"/>
      <c r="B115" s="40"/>
      <c r="C115" s="213" t="s">
        <v>199</v>
      </c>
      <c r="D115" s="213" t="s">
        <v>139</v>
      </c>
      <c r="E115" s="214" t="s">
        <v>469</v>
      </c>
      <c r="F115" s="215" t="s">
        <v>470</v>
      </c>
      <c r="G115" s="216" t="s">
        <v>195</v>
      </c>
      <c r="H115" s="217">
        <v>30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45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144</v>
      </c>
      <c r="AT115" s="224" t="s">
        <v>139</v>
      </c>
      <c r="AU115" s="224" t="s">
        <v>83</v>
      </c>
      <c r="AY115" s="18" t="s">
        <v>137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81</v>
      </c>
      <c r="BK115" s="225">
        <f>ROUND(I115*H115,2)</f>
        <v>0</v>
      </c>
      <c r="BL115" s="18" t="s">
        <v>144</v>
      </c>
      <c r="BM115" s="224" t="s">
        <v>471</v>
      </c>
    </row>
    <row r="116" s="13" customFormat="1">
      <c r="A116" s="13"/>
      <c r="B116" s="226"/>
      <c r="C116" s="227"/>
      <c r="D116" s="228" t="s">
        <v>146</v>
      </c>
      <c r="E116" s="229" t="s">
        <v>19</v>
      </c>
      <c r="F116" s="230" t="s">
        <v>472</v>
      </c>
      <c r="G116" s="227"/>
      <c r="H116" s="231">
        <v>30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146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137</v>
      </c>
    </row>
    <row r="117" s="12" customFormat="1" ht="22.8" customHeight="1">
      <c r="A117" s="12"/>
      <c r="B117" s="197"/>
      <c r="C117" s="198"/>
      <c r="D117" s="199" t="s">
        <v>73</v>
      </c>
      <c r="E117" s="211" t="s">
        <v>204</v>
      </c>
      <c r="F117" s="211" t="s">
        <v>205</v>
      </c>
      <c r="G117" s="198"/>
      <c r="H117" s="198"/>
      <c r="I117" s="201"/>
      <c r="J117" s="212">
        <f>BK117</f>
        <v>0</v>
      </c>
      <c r="K117" s="198"/>
      <c r="L117" s="203"/>
      <c r="M117" s="204"/>
      <c r="N117" s="205"/>
      <c r="O117" s="205"/>
      <c r="P117" s="206">
        <f>P118+SUM(P119:P146)</f>
        <v>0</v>
      </c>
      <c r="Q117" s="205"/>
      <c r="R117" s="206">
        <f>R118+SUM(R119:R146)</f>
        <v>43.4709</v>
      </c>
      <c r="S117" s="205"/>
      <c r="T117" s="207">
        <f>T118+SUM(T119:T146)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81</v>
      </c>
      <c r="AT117" s="209" t="s">
        <v>73</v>
      </c>
      <c r="AU117" s="209" t="s">
        <v>81</v>
      </c>
      <c r="AY117" s="208" t="s">
        <v>137</v>
      </c>
      <c r="BK117" s="210">
        <f>BK118+SUM(BK119:BK146)</f>
        <v>0</v>
      </c>
    </row>
    <row r="118" s="2" customFormat="1" ht="24.15" customHeight="1">
      <c r="A118" s="39"/>
      <c r="B118" s="40"/>
      <c r="C118" s="213" t="s">
        <v>206</v>
      </c>
      <c r="D118" s="213" t="s">
        <v>139</v>
      </c>
      <c r="E118" s="214" t="s">
        <v>207</v>
      </c>
      <c r="F118" s="215" t="s">
        <v>208</v>
      </c>
      <c r="G118" s="216" t="s">
        <v>209</v>
      </c>
      <c r="H118" s="217">
        <v>2973</v>
      </c>
      <c r="I118" s="218"/>
      <c r="J118" s="219">
        <f>ROUND(I118*H118,2)</f>
        <v>0</v>
      </c>
      <c r="K118" s="215" t="s">
        <v>143</v>
      </c>
      <c r="L118" s="45"/>
      <c r="M118" s="220" t="s">
        <v>19</v>
      </c>
      <c r="N118" s="221" t="s">
        <v>45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144</v>
      </c>
      <c r="AT118" s="224" t="s">
        <v>139</v>
      </c>
      <c r="AU118" s="224" t="s">
        <v>83</v>
      </c>
      <c r="AY118" s="18" t="s">
        <v>137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81</v>
      </c>
      <c r="BK118" s="225">
        <f>ROUND(I118*H118,2)</f>
        <v>0</v>
      </c>
      <c r="BL118" s="18" t="s">
        <v>144</v>
      </c>
      <c r="BM118" s="224" t="s">
        <v>473</v>
      </c>
    </row>
    <row r="119" s="2" customFormat="1" ht="14.4" customHeight="1">
      <c r="A119" s="39"/>
      <c r="B119" s="40"/>
      <c r="C119" s="213" t="s">
        <v>211</v>
      </c>
      <c r="D119" s="213" t="s">
        <v>139</v>
      </c>
      <c r="E119" s="214" t="s">
        <v>212</v>
      </c>
      <c r="F119" s="215" t="s">
        <v>213</v>
      </c>
      <c r="G119" s="216" t="s">
        <v>209</v>
      </c>
      <c r="H119" s="217">
        <v>990</v>
      </c>
      <c r="I119" s="218"/>
      <c r="J119" s="219">
        <f>ROUND(I119*H119,2)</f>
        <v>0</v>
      </c>
      <c r="K119" s="215" t="s">
        <v>143</v>
      </c>
      <c r="L119" s="45"/>
      <c r="M119" s="220" t="s">
        <v>19</v>
      </c>
      <c r="N119" s="221" t="s">
        <v>45</v>
      </c>
      <c r="O119" s="85"/>
      <c r="P119" s="222">
        <f>O119*H119</f>
        <v>0</v>
      </c>
      <c r="Q119" s="222">
        <v>5.0000000000000002E-05</v>
      </c>
      <c r="R119" s="222">
        <f>Q119*H119</f>
        <v>0.049500000000000002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144</v>
      </c>
      <c r="AT119" s="224" t="s">
        <v>139</v>
      </c>
      <c r="AU119" s="224" t="s">
        <v>83</v>
      </c>
      <c r="AY119" s="18" t="s">
        <v>137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81</v>
      </c>
      <c r="BK119" s="225">
        <f>ROUND(I119*H119,2)</f>
        <v>0</v>
      </c>
      <c r="BL119" s="18" t="s">
        <v>144</v>
      </c>
      <c r="BM119" s="224" t="s">
        <v>474</v>
      </c>
    </row>
    <row r="120" s="2" customFormat="1">
      <c r="A120" s="39"/>
      <c r="B120" s="40"/>
      <c r="C120" s="41"/>
      <c r="D120" s="228" t="s">
        <v>215</v>
      </c>
      <c r="E120" s="41"/>
      <c r="F120" s="258" t="s">
        <v>216</v>
      </c>
      <c r="G120" s="41"/>
      <c r="H120" s="41"/>
      <c r="I120" s="259"/>
      <c r="J120" s="41"/>
      <c r="K120" s="41"/>
      <c r="L120" s="45"/>
      <c r="M120" s="260"/>
      <c r="N120" s="261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215</v>
      </c>
      <c r="AU120" s="18" t="s">
        <v>83</v>
      </c>
    </row>
    <row r="121" s="2" customFormat="1" ht="14.4" customHeight="1">
      <c r="A121" s="39"/>
      <c r="B121" s="40"/>
      <c r="C121" s="248" t="s">
        <v>217</v>
      </c>
      <c r="D121" s="248" t="s">
        <v>149</v>
      </c>
      <c r="E121" s="249" t="s">
        <v>218</v>
      </c>
      <c r="F121" s="250" t="s">
        <v>219</v>
      </c>
      <c r="G121" s="251" t="s">
        <v>220</v>
      </c>
      <c r="H121" s="252">
        <v>990</v>
      </c>
      <c r="I121" s="253"/>
      <c r="J121" s="254">
        <f>ROUND(I121*H121,2)</f>
        <v>0</v>
      </c>
      <c r="K121" s="250" t="s">
        <v>19</v>
      </c>
      <c r="L121" s="255"/>
      <c r="M121" s="256" t="s">
        <v>19</v>
      </c>
      <c r="N121" s="257" t="s">
        <v>45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153</v>
      </c>
      <c r="AT121" s="224" t="s">
        <v>149</v>
      </c>
      <c r="AU121" s="224" t="s">
        <v>83</v>
      </c>
      <c r="AY121" s="18" t="s">
        <v>137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81</v>
      </c>
      <c r="BK121" s="225">
        <f>ROUND(I121*H121,2)</f>
        <v>0</v>
      </c>
      <c r="BL121" s="18" t="s">
        <v>144</v>
      </c>
      <c r="BM121" s="224" t="s">
        <v>475</v>
      </c>
    </row>
    <row r="122" s="2" customFormat="1" ht="14.4" customHeight="1">
      <c r="A122" s="39"/>
      <c r="B122" s="40"/>
      <c r="C122" s="213" t="s">
        <v>8</v>
      </c>
      <c r="D122" s="213" t="s">
        <v>139</v>
      </c>
      <c r="E122" s="214" t="s">
        <v>269</v>
      </c>
      <c r="F122" s="215" t="s">
        <v>270</v>
      </c>
      <c r="G122" s="216" t="s">
        <v>209</v>
      </c>
      <c r="H122" s="217">
        <v>2973</v>
      </c>
      <c r="I122" s="218"/>
      <c r="J122" s="219">
        <f>ROUND(I122*H122,2)</f>
        <v>0</v>
      </c>
      <c r="K122" s="215" t="s">
        <v>143</v>
      </c>
      <c r="L122" s="45"/>
      <c r="M122" s="220" t="s">
        <v>19</v>
      </c>
      <c r="N122" s="221" t="s">
        <v>45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144</v>
      </c>
      <c r="AT122" s="224" t="s">
        <v>139</v>
      </c>
      <c r="AU122" s="224" t="s">
        <v>83</v>
      </c>
      <c r="AY122" s="18" t="s">
        <v>137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81</v>
      </c>
      <c r="BK122" s="225">
        <f>ROUND(I122*H122,2)</f>
        <v>0</v>
      </c>
      <c r="BL122" s="18" t="s">
        <v>144</v>
      </c>
      <c r="BM122" s="224" t="s">
        <v>476</v>
      </c>
    </row>
    <row r="123" s="13" customFormat="1">
      <c r="A123" s="13"/>
      <c r="B123" s="226"/>
      <c r="C123" s="227"/>
      <c r="D123" s="228" t="s">
        <v>146</v>
      </c>
      <c r="E123" s="229" t="s">
        <v>19</v>
      </c>
      <c r="F123" s="230" t="s">
        <v>477</v>
      </c>
      <c r="G123" s="227"/>
      <c r="H123" s="231">
        <v>2973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146</v>
      </c>
      <c r="AU123" s="237" t="s">
        <v>83</v>
      </c>
      <c r="AV123" s="13" t="s">
        <v>83</v>
      </c>
      <c r="AW123" s="13" t="s">
        <v>35</v>
      </c>
      <c r="AX123" s="13" t="s">
        <v>81</v>
      </c>
      <c r="AY123" s="237" t="s">
        <v>137</v>
      </c>
    </row>
    <row r="124" s="2" customFormat="1" ht="14.4" customHeight="1">
      <c r="A124" s="39"/>
      <c r="B124" s="40"/>
      <c r="C124" s="248" t="s">
        <v>226</v>
      </c>
      <c r="D124" s="248" t="s">
        <v>149</v>
      </c>
      <c r="E124" s="249" t="s">
        <v>274</v>
      </c>
      <c r="F124" s="250" t="s">
        <v>275</v>
      </c>
      <c r="G124" s="251" t="s">
        <v>182</v>
      </c>
      <c r="H124" s="252">
        <v>11.892</v>
      </c>
      <c r="I124" s="253"/>
      <c r="J124" s="254">
        <f>ROUND(I124*H124,2)</f>
        <v>0</v>
      </c>
      <c r="K124" s="250" t="s">
        <v>19</v>
      </c>
      <c r="L124" s="255"/>
      <c r="M124" s="256" t="s">
        <v>19</v>
      </c>
      <c r="N124" s="257" t="s">
        <v>45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153</v>
      </c>
      <c r="AT124" s="224" t="s">
        <v>149</v>
      </c>
      <c r="AU124" s="224" t="s">
        <v>83</v>
      </c>
      <c r="AY124" s="18" t="s">
        <v>137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81</v>
      </c>
      <c r="BK124" s="225">
        <f>ROUND(I124*H124,2)</f>
        <v>0</v>
      </c>
      <c r="BL124" s="18" t="s">
        <v>144</v>
      </c>
      <c r="BM124" s="224" t="s">
        <v>478</v>
      </c>
    </row>
    <row r="125" s="13" customFormat="1">
      <c r="A125" s="13"/>
      <c r="B125" s="226"/>
      <c r="C125" s="227"/>
      <c r="D125" s="228" t="s">
        <v>146</v>
      </c>
      <c r="E125" s="229" t="s">
        <v>19</v>
      </c>
      <c r="F125" s="230" t="s">
        <v>479</v>
      </c>
      <c r="G125" s="227"/>
      <c r="H125" s="231">
        <v>11.892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146</v>
      </c>
      <c r="AU125" s="237" t="s">
        <v>83</v>
      </c>
      <c r="AV125" s="13" t="s">
        <v>83</v>
      </c>
      <c r="AW125" s="13" t="s">
        <v>35</v>
      </c>
      <c r="AX125" s="13" t="s">
        <v>81</v>
      </c>
      <c r="AY125" s="237" t="s">
        <v>137</v>
      </c>
    </row>
    <row r="126" s="2" customFormat="1" ht="14.4" customHeight="1">
      <c r="A126" s="39"/>
      <c r="B126" s="40"/>
      <c r="C126" s="213" t="s">
        <v>230</v>
      </c>
      <c r="D126" s="213" t="s">
        <v>139</v>
      </c>
      <c r="E126" s="214" t="s">
        <v>222</v>
      </c>
      <c r="F126" s="215" t="s">
        <v>223</v>
      </c>
      <c r="G126" s="216" t="s">
        <v>209</v>
      </c>
      <c r="H126" s="217">
        <v>990</v>
      </c>
      <c r="I126" s="218"/>
      <c r="J126" s="219">
        <f>ROUND(I126*H126,2)</f>
        <v>0</v>
      </c>
      <c r="K126" s="215" t="s">
        <v>143</v>
      </c>
      <c r="L126" s="45"/>
      <c r="M126" s="220" t="s">
        <v>19</v>
      </c>
      <c r="N126" s="221" t="s">
        <v>45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144</v>
      </c>
      <c r="AT126" s="224" t="s">
        <v>139</v>
      </c>
      <c r="AU126" s="224" t="s">
        <v>83</v>
      </c>
      <c r="AY126" s="18" t="s">
        <v>137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81</v>
      </c>
      <c r="BK126" s="225">
        <f>ROUND(I126*H126,2)</f>
        <v>0</v>
      </c>
      <c r="BL126" s="18" t="s">
        <v>144</v>
      </c>
      <c r="BM126" s="224" t="s">
        <v>480</v>
      </c>
    </row>
    <row r="127" s="2" customFormat="1">
      <c r="A127" s="39"/>
      <c r="B127" s="40"/>
      <c r="C127" s="41"/>
      <c r="D127" s="228" t="s">
        <v>215</v>
      </c>
      <c r="E127" s="41"/>
      <c r="F127" s="258" t="s">
        <v>225</v>
      </c>
      <c r="G127" s="41"/>
      <c r="H127" s="41"/>
      <c r="I127" s="259"/>
      <c r="J127" s="41"/>
      <c r="K127" s="41"/>
      <c r="L127" s="45"/>
      <c r="M127" s="260"/>
      <c r="N127" s="261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215</v>
      </c>
      <c r="AU127" s="18" t="s">
        <v>83</v>
      </c>
    </row>
    <row r="128" s="2" customFormat="1" ht="24.15" customHeight="1">
      <c r="A128" s="39"/>
      <c r="B128" s="40"/>
      <c r="C128" s="248" t="s">
        <v>235</v>
      </c>
      <c r="D128" s="248" t="s">
        <v>149</v>
      </c>
      <c r="E128" s="249" t="s">
        <v>227</v>
      </c>
      <c r="F128" s="250" t="s">
        <v>228</v>
      </c>
      <c r="G128" s="251" t="s">
        <v>220</v>
      </c>
      <c r="H128" s="252">
        <v>990</v>
      </c>
      <c r="I128" s="253"/>
      <c r="J128" s="254">
        <f>ROUND(I128*H128,2)</f>
        <v>0</v>
      </c>
      <c r="K128" s="250" t="s">
        <v>19</v>
      </c>
      <c r="L128" s="255"/>
      <c r="M128" s="256" t="s">
        <v>19</v>
      </c>
      <c r="N128" s="257" t="s">
        <v>45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153</v>
      </c>
      <c r="AT128" s="224" t="s">
        <v>149</v>
      </c>
      <c r="AU128" s="224" t="s">
        <v>83</v>
      </c>
      <c r="AY128" s="18" t="s">
        <v>137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81</v>
      </c>
      <c r="BK128" s="225">
        <f>ROUND(I128*H128,2)</f>
        <v>0</v>
      </c>
      <c r="BL128" s="18" t="s">
        <v>144</v>
      </c>
      <c r="BM128" s="224" t="s">
        <v>481</v>
      </c>
    </row>
    <row r="129" s="2" customFormat="1" ht="14.4" customHeight="1">
      <c r="A129" s="39"/>
      <c r="B129" s="40"/>
      <c r="C129" s="248" t="s">
        <v>239</v>
      </c>
      <c r="D129" s="248" t="s">
        <v>149</v>
      </c>
      <c r="E129" s="249" t="s">
        <v>252</v>
      </c>
      <c r="F129" s="250" t="s">
        <v>253</v>
      </c>
      <c r="G129" s="251" t="s">
        <v>220</v>
      </c>
      <c r="H129" s="252">
        <v>5946</v>
      </c>
      <c r="I129" s="253"/>
      <c r="J129" s="254">
        <f>ROUND(I129*H129,2)</f>
        <v>0</v>
      </c>
      <c r="K129" s="250" t="s">
        <v>19</v>
      </c>
      <c r="L129" s="255"/>
      <c r="M129" s="256" t="s">
        <v>19</v>
      </c>
      <c r="N129" s="257" t="s">
        <v>45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153</v>
      </c>
      <c r="AT129" s="224" t="s">
        <v>149</v>
      </c>
      <c r="AU129" s="224" t="s">
        <v>83</v>
      </c>
      <c r="AY129" s="18" t="s">
        <v>137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81</v>
      </c>
      <c r="BK129" s="225">
        <f>ROUND(I129*H129,2)</f>
        <v>0</v>
      </c>
      <c r="BL129" s="18" t="s">
        <v>144</v>
      </c>
      <c r="BM129" s="224" t="s">
        <v>482</v>
      </c>
    </row>
    <row r="130" s="13" customFormat="1">
      <c r="A130" s="13"/>
      <c r="B130" s="226"/>
      <c r="C130" s="227"/>
      <c r="D130" s="228" t="s">
        <v>146</v>
      </c>
      <c r="E130" s="229" t="s">
        <v>19</v>
      </c>
      <c r="F130" s="230" t="s">
        <v>483</v>
      </c>
      <c r="G130" s="227"/>
      <c r="H130" s="231">
        <v>5946</v>
      </c>
      <c r="I130" s="232"/>
      <c r="J130" s="227"/>
      <c r="K130" s="227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146</v>
      </c>
      <c r="AU130" s="237" t="s">
        <v>83</v>
      </c>
      <c r="AV130" s="13" t="s">
        <v>83</v>
      </c>
      <c r="AW130" s="13" t="s">
        <v>35</v>
      </c>
      <c r="AX130" s="13" t="s">
        <v>81</v>
      </c>
      <c r="AY130" s="237" t="s">
        <v>137</v>
      </c>
    </row>
    <row r="131" s="2" customFormat="1" ht="14.4" customHeight="1">
      <c r="A131" s="39"/>
      <c r="B131" s="40"/>
      <c r="C131" s="213" t="s">
        <v>243</v>
      </c>
      <c r="D131" s="213" t="s">
        <v>139</v>
      </c>
      <c r="E131" s="214" t="s">
        <v>257</v>
      </c>
      <c r="F131" s="215" t="s">
        <v>258</v>
      </c>
      <c r="G131" s="216" t="s">
        <v>142</v>
      </c>
      <c r="H131" s="217">
        <v>1980</v>
      </c>
      <c r="I131" s="218"/>
      <c r="J131" s="219">
        <f>ROUND(I131*H131,2)</f>
        <v>0</v>
      </c>
      <c r="K131" s="215" t="s">
        <v>143</v>
      </c>
      <c r="L131" s="45"/>
      <c r="M131" s="220" t="s">
        <v>19</v>
      </c>
      <c r="N131" s="221" t="s">
        <v>45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144</v>
      </c>
      <c r="AT131" s="224" t="s">
        <v>139</v>
      </c>
      <c r="AU131" s="224" t="s">
        <v>83</v>
      </c>
      <c r="AY131" s="18" t="s">
        <v>137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81</v>
      </c>
      <c r="BK131" s="225">
        <f>ROUND(I131*H131,2)</f>
        <v>0</v>
      </c>
      <c r="BL131" s="18" t="s">
        <v>144</v>
      </c>
      <c r="BM131" s="224" t="s">
        <v>484</v>
      </c>
    </row>
    <row r="132" s="13" customFormat="1">
      <c r="A132" s="13"/>
      <c r="B132" s="226"/>
      <c r="C132" s="227"/>
      <c r="D132" s="228" t="s">
        <v>146</v>
      </c>
      <c r="E132" s="229" t="s">
        <v>19</v>
      </c>
      <c r="F132" s="230" t="s">
        <v>485</v>
      </c>
      <c r="G132" s="227"/>
      <c r="H132" s="231">
        <v>1980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146</v>
      </c>
      <c r="AU132" s="237" t="s">
        <v>83</v>
      </c>
      <c r="AV132" s="13" t="s">
        <v>83</v>
      </c>
      <c r="AW132" s="13" t="s">
        <v>35</v>
      </c>
      <c r="AX132" s="13" t="s">
        <v>81</v>
      </c>
      <c r="AY132" s="237" t="s">
        <v>137</v>
      </c>
    </row>
    <row r="133" s="14" customFormat="1">
      <c r="A133" s="14"/>
      <c r="B133" s="238"/>
      <c r="C133" s="239"/>
      <c r="D133" s="228" t="s">
        <v>146</v>
      </c>
      <c r="E133" s="240" t="s">
        <v>19</v>
      </c>
      <c r="F133" s="241" t="s">
        <v>486</v>
      </c>
      <c r="G133" s="239"/>
      <c r="H133" s="240" t="s">
        <v>19</v>
      </c>
      <c r="I133" s="242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146</v>
      </c>
      <c r="AU133" s="247" t="s">
        <v>83</v>
      </c>
      <c r="AV133" s="14" t="s">
        <v>81</v>
      </c>
      <c r="AW133" s="14" t="s">
        <v>35</v>
      </c>
      <c r="AX133" s="14" t="s">
        <v>74</v>
      </c>
      <c r="AY133" s="247" t="s">
        <v>137</v>
      </c>
    </row>
    <row r="134" s="2" customFormat="1" ht="14.4" customHeight="1">
      <c r="A134" s="39"/>
      <c r="B134" s="40"/>
      <c r="C134" s="248" t="s">
        <v>7</v>
      </c>
      <c r="D134" s="248" t="s">
        <v>149</v>
      </c>
      <c r="E134" s="249" t="s">
        <v>263</v>
      </c>
      <c r="F134" s="250" t="s">
        <v>264</v>
      </c>
      <c r="G134" s="251" t="s">
        <v>265</v>
      </c>
      <c r="H134" s="252">
        <v>198</v>
      </c>
      <c r="I134" s="253"/>
      <c r="J134" s="254">
        <f>ROUND(I134*H134,2)</f>
        <v>0</v>
      </c>
      <c r="K134" s="250" t="s">
        <v>143</v>
      </c>
      <c r="L134" s="255"/>
      <c r="M134" s="256" t="s">
        <v>19</v>
      </c>
      <c r="N134" s="257" t="s">
        <v>45</v>
      </c>
      <c r="O134" s="85"/>
      <c r="P134" s="222">
        <f>O134*H134</f>
        <v>0</v>
      </c>
      <c r="Q134" s="222">
        <v>0.20000000000000001</v>
      </c>
      <c r="R134" s="222">
        <f>Q134*H134</f>
        <v>39.600000000000001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153</v>
      </c>
      <c r="AT134" s="224" t="s">
        <v>149</v>
      </c>
      <c r="AU134" s="224" t="s">
        <v>83</v>
      </c>
      <c r="AY134" s="18" t="s">
        <v>137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81</v>
      </c>
      <c r="BK134" s="225">
        <f>ROUND(I134*H134,2)</f>
        <v>0</v>
      </c>
      <c r="BL134" s="18" t="s">
        <v>144</v>
      </c>
      <c r="BM134" s="224" t="s">
        <v>487</v>
      </c>
    </row>
    <row r="135" s="13" customFormat="1">
      <c r="A135" s="13"/>
      <c r="B135" s="226"/>
      <c r="C135" s="227"/>
      <c r="D135" s="228" t="s">
        <v>146</v>
      </c>
      <c r="E135" s="229" t="s">
        <v>19</v>
      </c>
      <c r="F135" s="230" t="s">
        <v>488</v>
      </c>
      <c r="G135" s="227"/>
      <c r="H135" s="231">
        <v>198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146</v>
      </c>
      <c r="AU135" s="237" t="s">
        <v>83</v>
      </c>
      <c r="AV135" s="13" t="s">
        <v>83</v>
      </c>
      <c r="AW135" s="13" t="s">
        <v>35</v>
      </c>
      <c r="AX135" s="13" t="s">
        <v>81</v>
      </c>
      <c r="AY135" s="237" t="s">
        <v>137</v>
      </c>
    </row>
    <row r="136" s="2" customFormat="1" ht="14.4" customHeight="1">
      <c r="A136" s="39"/>
      <c r="B136" s="40"/>
      <c r="C136" s="213" t="s">
        <v>251</v>
      </c>
      <c r="D136" s="213" t="s">
        <v>139</v>
      </c>
      <c r="E136" s="214" t="s">
        <v>279</v>
      </c>
      <c r="F136" s="215" t="s">
        <v>280</v>
      </c>
      <c r="G136" s="216" t="s">
        <v>265</v>
      </c>
      <c r="H136" s="217">
        <v>8.8439999999999994</v>
      </c>
      <c r="I136" s="218"/>
      <c r="J136" s="219">
        <f>ROUND(I136*H136,2)</f>
        <v>0</v>
      </c>
      <c r="K136" s="215" t="s">
        <v>143</v>
      </c>
      <c r="L136" s="45"/>
      <c r="M136" s="220" t="s">
        <v>19</v>
      </c>
      <c r="N136" s="221" t="s">
        <v>45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144</v>
      </c>
      <c r="AT136" s="224" t="s">
        <v>139</v>
      </c>
      <c r="AU136" s="224" t="s">
        <v>83</v>
      </c>
      <c r="AY136" s="18" t="s">
        <v>137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81</v>
      </c>
      <c r="BK136" s="225">
        <f>ROUND(I136*H136,2)</f>
        <v>0</v>
      </c>
      <c r="BL136" s="18" t="s">
        <v>144</v>
      </c>
      <c r="BM136" s="224" t="s">
        <v>489</v>
      </c>
    </row>
    <row r="137" s="13" customFormat="1">
      <c r="A137" s="13"/>
      <c r="B137" s="226"/>
      <c r="C137" s="227"/>
      <c r="D137" s="228" t="s">
        <v>146</v>
      </c>
      <c r="E137" s="229" t="s">
        <v>19</v>
      </c>
      <c r="F137" s="230" t="s">
        <v>490</v>
      </c>
      <c r="G137" s="227"/>
      <c r="H137" s="231">
        <v>8.8439999999999994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146</v>
      </c>
      <c r="AU137" s="237" t="s">
        <v>83</v>
      </c>
      <c r="AV137" s="13" t="s">
        <v>83</v>
      </c>
      <c r="AW137" s="13" t="s">
        <v>35</v>
      </c>
      <c r="AX137" s="13" t="s">
        <v>81</v>
      </c>
      <c r="AY137" s="237" t="s">
        <v>137</v>
      </c>
    </row>
    <row r="138" s="14" customFormat="1">
      <c r="A138" s="14"/>
      <c r="B138" s="238"/>
      <c r="C138" s="239"/>
      <c r="D138" s="228" t="s">
        <v>146</v>
      </c>
      <c r="E138" s="240" t="s">
        <v>19</v>
      </c>
      <c r="F138" s="241" t="s">
        <v>283</v>
      </c>
      <c r="G138" s="239"/>
      <c r="H138" s="240" t="s">
        <v>19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7" t="s">
        <v>146</v>
      </c>
      <c r="AU138" s="247" t="s">
        <v>83</v>
      </c>
      <c r="AV138" s="14" t="s">
        <v>81</v>
      </c>
      <c r="AW138" s="14" t="s">
        <v>35</v>
      </c>
      <c r="AX138" s="14" t="s">
        <v>74</v>
      </c>
      <c r="AY138" s="247" t="s">
        <v>137</v>
      </c>
    </row>
    <row r="139" s="14" customFormat="1">
      <c r="A139" s="14"/>
      <c r="B139" s="238"/>
      <c r="C139" s="239"/>
      <c r="D139" s="228" t="s">
        <v>146</v>
      </c>
      <c r="E139" s="240" t="s">
        <v>19</v>
      </c>
      <c r="F139" s="241" t="s">
        <v>491</v>
      </c>
      <c r="G139" s="239"/>
      <c r="H139" s="240" t="s">
        <v>19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146</v>
      </c>
      <c r="AU139" s="247" t="s">
        <v>83</v>
      </c>
      <c r="AV139" s="14" t="s">
        <v>81</v>
      </c>
      <c r="AW139" s="14" t="s">
        <v>35</v>
      </c>
      <c r="AX139" s="14" t="s">
        <v>74</v>
      </c>
      <c r="AY139" s="247" t="s">
        <v>137</v>
      </c>
    </row>
    <row r="140" s="14" customFormat="1">
      <c r="A140" s="14"/>
      <c r="B140" s="238"/>
      <c r="C140" s="239"/>
      <c r="D140" s="228" t="s">
        <v>146</v>
      </c>
      <c r="E140" s="240" t="s">
        <v>19</v>
      </c>
      <c r="F140" s="241" t="s">
        <v>492</v>
      </c>
      <c r="G140" s="239"/>
      <c r="H140" s="240" t="s">
        <v>19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146</v>
      </c>
      <c r="AU140" s="247" t="s">
        <v>83</v>
      </c>
      <c r="AV140" s="14" t="s">
        <v>81</v>
      </c>
      <c r="AW140" s="14" t="s">
        <v>35</v>
      </c>
      <c r="AX140" s="14" t="s">
        <v>74</v>
      </c>
      <c r="AY140" s="247" t="s">
        <v>137</v>
      </c>
    </row>
    <row r="141" s="14" customFormat="1">
      <c r="A141" s="14"/>
      <c r="B141" s="238"/>
      <c r="C141" s="239"/>
      <c r="D141" s="228" t="s">
        <v>146</v>
      </c>
      <c r="E141" s="240" t="s">
        <v>19</v>
      </c>
      <c r="F141" s="241" t="s">
        <v>493</v>
      </c>
      <c r="G141" s="239"/>
      <c r="H141" s="240" t="s">
        <v>19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146</v>
      </c>
      <c r="AU141" s="247" t="s">
        <v>83</v>
      </c>
      <c r="AV141" s="14" t="s">
        <v>81</v>
      </c>
      <c r="AW141" s="14" t="s">
        <v>35</v>
      </c>
      <c r="AX141" s="14" t="s">
        <v>74</v>
      </c>
      <c r="AY141" s="247" t="s">
        <v>137</v>
      </c>
    </row>
    <row r="142" s="2" customFormat="1" ht="14.4" customHeight="1">
      <c r="A142" s="39"/>
      <c r="B142" s="40"/>
      <c r="C142" s="213" t="s">
        <v>256</v>
      </c>
      <c r="D142" s="213" t="s">
        <v>139</v>
      </c>
      <c r="E142" s="214" t="s">
        <v>289</v>
      </c>
      <c r="F142" s="215" t="s">
        <v>290</v>
      </c>
      <c r="G142" s="216" t="s">
        <v>265</v>
      </c>
      <c r="H142" s="217">
        <v>8.8439999999999994</v>
      </c>
      <c r="I142" s="218"/>
      <c r="J142" s="219">
        <f>ROUND(I142*H142,2)</f>
        <v>0</v>
      </c>
      <c r="K142" s="215" t="s">
        <v>143</v>
      </c>
      <c r="L142" s="45"/>
      <c r="M142" s="220" t="s">
        <v>19</v>
      </c>
      <c r="N142" s="221" t="s">
        <v>45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144</v>
      </c>
      <c r="AT142" s="224" t="s">
        <v>139</v>
      </c>
      <c r="AU142" s="224" t="s">
        <v>83</v>
      </c>
      <c r="AY142" s="18" t="s">
        <v>137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81</v>
      </c>
      <c r="BK142" s="225">
        <f>ROUND(I142*H142,2)</f>
        <v>0</v>
      </c>
      <c r="BL142" s="18" t="s">
        <v>144</v>
      </c>
      <c r="BM142" s="224" t="s">
        <v>494</v>
      </c>
    </row>
    <row r="143" s="2" customFormat="1" ht="14.4" customHeight="1">
      <c r="A143" s="39"/>
      <c r="B143" s="40"/>
      <c r="C143" s="213" t="s">
        <v>262</v>
      </c>
      <c r="D143" s="213" t="s">
        <v>139</v>
      </c>
      <c r="E143" s="214" t="s">
        <v>293</v>
      </c>
      <c r="F143" s="215" t="s">
        <v>294</v>
      </c>
      <c r="G143" s="216" t="s">
        <v>265</v>
      </c>
      <c r="H143" s="217">
        <v>53.064</v>
      </c>
      <c r="I143" s="218"/>
      <c r="J143" s="219">
        <f>ROUND(I143*H143,2)</f>
        <v>0</v>
      </c>
      <c r="K143" s="215" t="s">
        <v>143</v>
      </c>
      <c r="L143" s="45"/>
      <c r="M143" s="220" t="s">
        <v>19</v>
      </c>
      <c r="N143" s="221" t="s">
        <v>45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144</v>
      </c>
      <c r="AT143" s="224" t="s">
        <v>139</v>
      </c>
      <c r="AU143" s="224" t="s">
        <v>83</v>
      </c>
      <c r="AY143" s="18" t="s">
        <v>137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81</v>
      </c>
      <c r="BK143" s="225">
        <f>ROUND(I143*H143,2)</f>
        <v>0</v>
      </c>
      <c r="BL143" s="18" t="s">
        <v>144</v>
      </c>
      <c r="BM143" s="224" t="s">
        <v>495</v>
      </c>
    </row>
    <row r="144" s="13" customFormat="1">
      <c r="A144" s="13"/>
      <c r="B144" s="226"/>
      <c r="C144" s="227"/>
      <c r="D144" s="228" t="s">
        <v>146</v>
      </c>
      <c r="E144" s="229" t="s">
        <v>19</v>
      </c>
      <c r="F144" s="230" t="s">
        <v>496</v>
      </c>
      <c r="G144" s="227"/>
      <c r="H144" s="231">
        <v>53.064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146</v>
      </c>
      <c r="AU144" s="237" t="s">
        <v>83</v>
      </c>
      <c r="AV144" s="13" t="s">
        <v>83</v>
      </c>
      <c r="AW144" s="13" t="s">
        <v>35</v>
      </c>
      <c r="AX144" s="13" t="s">
        <v>81</v>
      </c>
      <c r="AY144" s="237" t="s">
        <v>137</v>
      </c>
    </row>
    <row r="145" s="2" customFormat="1" ht="14.4" customHeight="1">
      <c r="A145" s="39"/>
      <c r="B145" s="40"/>
      <c r="C145" s="213" t="s">
        <v>268</v>
      </c>
      <c r="D145" s="213" t="s">
        <v>139</v>
      </c>
      <c r="E145" s="214" t="s">
        <v>298</v>
      </c>
      <c r="F145" s="215" t="s">
        <v>299</v>
      </c>
      <c r="G145" s="216" t="s">
        <v>300</v>
      </c>
      <c r="H145" s="217">
        <v>58.313000000000002</v>
      </c>
      <c r="I145" s="218"/>
      <c r="J145" s="219">
        <f>ROUND(I145*H145,2)</f>
        <v>0</v>
      </c>
      <c r="K145" s="215" t="s">
        <v>143</v>
      </c>
      <c r="L145" s="45"/>
      <c r="M145" s="220" t="s">
        <v>19</v>
      </c>
      <c r="N145" s="221" t="s">
        <v>45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144</v>
      </c>
      <c r="AT145" s="224" t="s">
        <v>139</v>
      </c>
      <c r="AU145" s="224" t="s">
        <v>83</v>
      </c>
      <c r="AY145" s="18" t="s">
        <v>137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81</v>
      </c>
      <c r="BK145" s="225">
        <f>ROUND(I145*H145,2)</f>
        <v>0</v>
      </c>
      <c r="BL145" s="18" t="s">
        <v>144</v>
      </c>
      <c r="BM145" s="224" t="s">
        <v>497</v>
      </c>
    </row>
    <row r="146" s="12" customFormat="1" ht="20.88" customHeight="1">
      <c r="A146" s="12"/>
      <c r="B146" s="197"/>
      <c r="C146" s="198"/>
      <c r="D146" s="199" t="s">
        <v>73</v>
      </c>
      <c r="E146" s="211" t="s">
        <v>302</v>
      </c>
      <c r="F146" s="211" t="s">
        <v>303</v>
      </c>
      <c r="G146" s="198"/>
      <c r="H146" s="198"/>
      <c r="I146" s="201"/>
      <c r="J146" s="212">
        <f>BK146</f>
        <v>0</v>
      </c>
      <c r="K146" s="198"/>
      <c r="L146" s="203"/>
      <c r="M146" s="204"/>
      <c r="N146" s="205"/>
      <c r="O146" s="205"/>
      <c r="P146" s="206">
        <f>SUM(P147:P162)</f>
        <v>0</v>
      </c>
      <c r="Q146" s="205"/>
      <c r="R146" s="206">
        <f>SUM(R147:R162)</f>
        <v>3.8214000000000001</v>
      </c>
      <c r="S146" s="205"/>
      <c r="T146" s="207">
        <f>SUM(T147:T162)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8" t="s">
        <v>81</v>
      </c>
      <c r="AT146" s="209" t="s">
        <v>73</v>
      </c>
      <c r="AU146" s="209" t="s">
        <v>83</v>
      </c>
      <c r="AY146" s="208" t="s">
        <v>137</v>
      </c>
      <c r="BK146" s="210">
        <f>SUM(BK147:BK162)</f>
        <v>0</v>
      </c>
    </row>
    <row r="147" s="2" customFormat="1" ht="14.4" customHeight="1">
      <c r="A147" s="39"/>
      <c r="B147" s="40"/>
      <c r="C147" s="248" t="s">
        <v>273</v>
      </c>
      <c r="D147" s="248" t="s">
        <v>149</v>
      </c>
      <c r="E147" s="249" t="s">
        <v>309</v>
      </c>
      <c r="F147" s="250" t="s">
        <v>310</v>
      </c>
      <c r="G147" s="251" t="s">
        <v>220</v>
      </c>
      <c r="H147" s="252">
        <v>123</v>
      </c>
      <c r="I147" s="253"/>
      <c r="J147" s="254">
        <f>ROUND(I147*H147,2)</f>
        <v>0</v>
      </c>
      <c r="K147" s="250" t="s">
        <v>19</v>
      </c>
      <c r="L147" s="255"/>
      <c r="M147" s="256" t="s">
        <v>19</v>
      </c>
      <c r="N147" s="257" t="s">
        <v>45</v>
      </c>
      <c r="O147" s="85"/>
      <c r="P147" s="222">
        <f>O147*H147</f>
        <v>0</v>
      </c>
      <c r="Q147" s="222">
        <v>0.0015</v>
      </c>
      <c r="R147" s="222">
        <f>Q147*H147</f>
        <v>0.1845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153</v>
      </c>
      <c r="AT147" s="224" t="s">
        <v>149</v>
      </c>
      <c r="AU147" s="224" t="s">
        <v>156</v>
      </c>
      <c r="AY147" s="18" t="s">
        <v>137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81</v>
      </c>
      <c r="BK147" s="225">
        <f>ROUND(I147*H147,2)</f>
        <v>0</v>
      </c>
      <c r="BL147" s="18" t="s">
        <v>144</v>
      </c>
      <c r="BM147" s="224" t="s">
        <v>498</v>
      </c>
    </row>
    <row r="148" s="2" customFormat="1" ht="14.4" customHeight="1">
      <c r="A148" s="39"/>
      <c r="B148" s="40"/>
      <c r="C148" s="248" t="s">
        <v>278</v>
      </c>
      <c r="D148" s="248" t="s">
        <v>149</v>
      </c>
      <c r="E148" s="249" t="s">
        <v>313</v>
      </c>
      <c r="F148" s="250" t="s">
        <v>314</v>
      </c>
      <c r="G148" s="251" t="s">
        <v>220</v>
      </c>
      <c r="H148" s="252">
        <v>123</v>
      </c>
      <c r="I148" s="253"/>
      <c r="J148" s="254">
        <f>ROUND(I148*H148,2)</f>
        <v>0</v>
      </c>
      <c r="K148" s="250" t="s">
        <v>19</v>
      </c>
      <c r="L148" s="255"/>
      <c r="M148" s="256" t="s">
        <v>19</v>
      </c>
      <c r="N148" s="257" t="s">
        <v>45</v>
      </c>
      <c r="O148" s="85"/>
      <c r="P148" s="222">
        <f>O148*H148</f>
        <v>0</v>
      </c>
      <c r="Q148" s="222">
        <v>0.0015</v>
      </c>
      <c r="R148" s="222">
        <f>Q148*H148</f>
        <v>0.1845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153</v>
      </c>
      <c r="AT148" s="224" t="s">
        <v>149</v>
      </c>
      <c r="AU148" s="224" t="s">
        <v>156</v>
      </c>
      <c r="AY148" s="18" t="s">
        <v>137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81</v>
      </c>
      <c r="BK148" s="225">
        <f>ROUND(I148*H148,2)</f>
        <v>0</v>
      </c>
      <c r="BL148" s="18" t="s">
        <v>144</v>
      </c>
      <c r="BM148" s="224" t="s">
        <v>499</v>
      </c>
    </row>
    <row r="149" s="2" customFormat="1" ht="14.4" customHeight="1">
      <c r="A149" s="39"/>
      <c r="B149" s="40"/>
      <c r="C149" s="248" t="s">
        <v>288</v>
      </c>
      <c r="D149" s="248" t="s">
        <v>149</v>
      </c>
      <c r="E149" s="249" t="s">
        <v>317</v>
      </c>
      <c r="F149" s="250" t="s">
        <v>318</v>
      </c>
      <c r="G149" s="251" t="s">
        <v>220</v>
      </c>
      <c r="H149" s="252">
        <v>135</v>
      </c>
      <c r="I149" s="253"/>
      <c r="J149" s="254">
        <f>ROUND(I149*H149,2)</f>
        <v>0</v>
      </c>
      <c r="K149" s="250" t="s">
        <v>19</v>
      </c>
      <c r="L149" s="255"/>
      <c r="M149" s="256" t="s">
        <v>19</v>
      </c>
      <c r="N149" s="257" t="s">
        <v>45</v>
      </c>
      <c r="O149" s="85"/>
      <c r="P149" s="222">
        <f>O149*H149</f>
        <v>0</v>
      </c>
      <c r="Q149" s="222">
        <v>0.0015</v>
      </c>
      <c r="R149" s="222">
        <f>Q149*H149</f>
        <v>0.20250000000000001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153</v>
      </c>
      <c r="AT149" s="224" t="s">
        <v>149</v>
      </c>
      <c r="AU149" s="224" t="s">
        <v>156</v>
      </c>
      <c r="AY149" s="18" t="s">
        <v>137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81</v>
      </c>
      <c r="BK149" s="225">
        <f>ROUND(I149*H149,2)</f>
        <v>0</v>
      </c>
      <c r="BL149" s="18" t="s">
        <v>144</v>
      </c>
      <c r="BM149" s="224" t="s">
        <v>500</v>
      </c>
    </row>
    <row r="150" s="2" customFormat="1" ht="14.4" customHeight="1">
      <c r="A150" s="39"/>
      <c r="B150" s="40"/>
      <c r="C150" s="248" t="s">
        <v>292</v>
      </c>
      <c r="D150" s="248" t="s">
        <v>149</v>
      </c>
      <c r="E150" s="249" t="s">
        <v>321</v>
      </c>
      <c r="F150" s="250" t="s">
        <v>322</v>
      </c>
      <c r="G150" s="251" t="s">
        <v>220</v>
      </c>
      <c r="H150" s="252">
        <v>318</v>
      </c>
      <c r="I150" s="253"/>
      <c r="J150" s="254">
        <f>ROUND(I150*H150,2)</f>
        <v>0</v>
      </c>
      <c r="K150" s="250" t="s">
        <v>19</v>
      </c>
      <c r="L150" s="255"/>
      <c r="M150" s="256" t="s">
        <v>19</v>
      </c>
      <c r="N150" s="257" t="s">
        <v>45</v>
      </c>
      <c r="O150" s="85"/>
      <c r="P150" s="222">
        <f>O150*H150</f>
        <v>0</v>
      </c>
      <c r="Q150" s="222">
        <v>0.0015</v>
      </c>
      <c r="R150" s="222">
        <f>Q150*H150</f>
        <v>0.47700000000000004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153</v>
      </c>
      <c r="AT150" s="224" t="s">
        <v>149</v>
      </c>
      <c r="AU150" s="224" t="s">
        <v>156</v>
      </c>
      <c r="AY150" s="18" t="s">
        <v>137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81</v>
      </c>
      <c r="BK150" s="225">
        <f>ROUND(I150*H150,2)</f>
        <v>0</v>
      </c>
      <c r="BL150" s="18" t="s">
        <v>144</v>
      </c>
      <c r="BM150" s="224" t="s">
        <v>501</v>
      </c>
    </row>
    <row r="151" s="2" customFormat="1" ht="14.4" customHeight="1">
      <c r="A151" s="39"/>
      <c r="B151" s="40"/>
      <c r="C151" s="248" t="s">
        <v>297</v>
      </c>
      <c r="D151" s="248" t="s">
        <v>149</v>
      </c>
      <c r="E151" s="249" t="s">
        <v>325</v>
      </c>
      <c r="F151" s="250" t="s">
        <v>326</v>
      </c>
      <c r="G151" s="251" t="s">
        <v>220</v>
      </c>
      <c r="H151" s="252">
        <v>81</v>
      </c>
      <c r="I151" s="253"/>
      <c r="J151" s="254">
        <f>ROUND(I151*H151,2)</f>
        <v>0</v>
      </c>
      <c r="K151" s="250" t="s">
        <v>19</v>
      </c>
      <c r="L151" s="255"/>
      <c r="M151" s="256" t="s">
        <v>19</v>
      </c>
      <c r="N151" s="257" t="s">
        <v>45</v>
      </c>
      <c r="O151" s="85"/>
      <c r="P151" s="222">
        <f>O151*H151</f>
        <v>0</v>
      </c>
      <c r="Q151" s="222">
        <v>0.0015</v>
      </c>
      <c r="R151" s="222">
        <f>Q151*H151</f>
        <v>0.1215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153</v>
      </c>
      <c r="AT151" s="224" t="s">
        <v>149</v>
      </c>
      <c r="AU151" s="224" t="s">
        <v>156</v>
      </c>
      <c r="AY151" s="18" t="s">
        <v>137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81</v>
      </c>
      <c r="BK151" s="225">
        <f>ROUND(I151*H151,2)</f>
        <v>0</v>
      </c>
      <c r="BL151" s="18" t="s">
        <v>144</v>
      </c>
      <c r="BM151" s="224" t="s">
        <v>502</v>
      </c>
    </row>
    <row r="152" s="2" customFormat="1" ht="14.4" customHeight="1">
      <c r="A152" s="39"/>
      <c r="B152" s="40"/>
      <c r="C152" s="248" t="s">
        <v>304</v>
      </c>
      <c r="D152" s="248" t="s">
        <v>149</v>
      </c>
      <c r="E152" s="249" t="s">
        <v>329</v>
      </c>
      <c r="F152" s="250" t="s">
        <v>330</v>
      </c>
      <c r="G152" s="251" t="s">
        <v>220</v>
      </c>
      <c r="H152" s="252">
        <v>81</v>
      </c>
      <c r="I152" s="253"/>
      <c r="J152" s="254">
        <f>ROUND(I152*H152,2)</f>
        <v>0</v>
      </c>
      <c r="K152" s="250" t="s">
        <v>19</v>
      </c>
      <c r="L152" s="255"/>
      <c r="M152" s="256" t="s">
        <v>19</v>
      </c>
      <c r="N152" s="257" t="s">
        <v>45</v>
      </c>
      <c r="O152" s="85"/>
      <c r="P152" s="222">
        <f>O152*H152</f>
        <v>0</v>
      </c>
      <c r="Q152" s="222">
        <v>0.0015</v>
      </c>
      <c r="R152" s="222">
        <f>Q152*H152</f>
        <v>0.1215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153</v>
      </c>
      <c r="AT152" s="224" t="s">
        <v>149</v>
      </c>
      <c r="AU152" s="224" t="s">
        <v>156</v>
      </c>
      <c r="AY152" s="18" t="s">
        <v>137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81</v>
      </c>
      <c r="BK152" s="225">
        <f>ROUND(I152*H152,2)</f>
        <v>0</v>
      </c>
      <c r="BL152" s="18" t="s">
        <v>144</v>
      </c>
      <c r="BM152" s="224" t="s">
        <v>503</v>
      </c>
    </row>
    <row r="153" s="2" customFormat="1" ht="14.4" customHeight="1">
      <c r="A153" s="39"/>
      <c r="B153" s="40"/>
      <c r="C153" s="248" t="s">
        <v>308</v>
      </c>
      <c r="D153" s="248" t="s">
        <v>149</v>
      </c>
      <c r="E153" s="249" t="s">
        <v>333</v>
      </c>
      <c r="F153" s="250" t="s">
        <v>334</v>
      </c>
      <c r="G153" s="251" t="s">
        <v>220</v>
      </c>
      <c r="H153" s="252">
        <v>129</v>
      </c>
      <c r="I153" s="253"/>
      <c r="J153" s="254">
        <f>ROUND(I153*H153,2)</f>
        <v>0</v>
      </c>
      <c r="K153" s="250" t="s">
        <v>19</v>
      </c>
      <c r="L153" s="255"/>
      <c r="M153" s="256" t="s">
        <v>19</v>
      </c>
      <c r="N153" s="257" t="s">
        <v>45</v>
      </c>
      <c r="O153" s="85"/>
      <c r="P153" s="222">
        <f>O153*H153</f>
        <v>0</v>
      </c>
      <c r="Q153" s="222">
        <v>0.0015</v>
      </c>
      <c r="R153" s="222">
        <f>Q153*H153</f>
        <v>0.19350000000000001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153</v>
      </c>
      <c r="AT153" s="224" t="s">
        <v>149</v>
      </c>
      <c r="AU153" s="224" t="s">
        <v>156</v>
      </c>
      <c r="AY153" s="18" t="s">
        <v>137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81</v>
      </c>
      <c r="BK153" s="225">
        <f>ROUND(I153*H153,2)</f>
        <v>0</v>
      </c>
      <c r="BL153" s="18" t="s">
        <v>144</v>
      </c>
      <c r="BM153" s="224" t="s">
        <v>504</v>
      </c>
    </row>
    <row r="154" s="2" customFormat="1" ht="14.4" customHeight="1">
      <c r="A154" s="39"/>
      <c r="B154" s="40"/>
      <c r="C154" s="248" t="s">
        <v>312</v>
      </c>
      <c r="D154" s="248" t="s">
        <v>149</v>
      </c>
      <c r="E154" s="249" t="s">
        <v>337</v>
      </c>
      <c r="F154" s="250" t="s">
        <v>338</v>
      </c>
      <c r="G154" s="251" t="s">
        <v>220</v>
      </c>
      <c r="H154" s="252">
        <v>162</v>
      </c>
      <c r="I154" s="253"/>
      <c r="J154" s="254">
        <f>ROUND(I154*H154,2)</f>
        <v>0</v>
      </c>
      <c r="K154" s="250" t="s">
        <v>19</v>
      </c>
      <c r="L154" s="255"/>
      <c r="M154" s="256" t="s">
        <v>19</v>
      </c>
      <c r="N154" s="257" t="s">
        <v>45</v>
      </c>
      <c r="O154" s="85"/>
      <c r="P154" s="222">
        <f>O154*H154</f>
        <v>0</v>
      </c>
      <c r="Q154" s="222">
        <v>0.0011999999999999999</v>
      </c>
      <c r="R154" s="222">
        <f>Q154*H154</f>
        <v>0.19439999999999999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153</v>
      </c>
      <c r="AT154" s="224" t="s">
        <v>149</v>
      </c>
      <c r="AU154" s="224" t="s">
        <v>156</v>
      </c>
      <c r="AY154" s="18" t="s">
        <v>137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81</v>
      </c>
      <c r="BK154" s="225">
        <f>ROUND(I154*H154,2)</f>
        <v>0</v>
      </c>
      <c r="BL154" s="18" t="s">
        <v>144</v>
      </c>
      <c r="BM154" s="224" t="s">
        <v>505</v>
      </c>
    </row>
    <row r="155" s="2" customFormat="1" ht="14.4" customHeight="1">
      <c r="A155" s="39"/>
      <c r="B155" s="40"/>
      <c r="C155" s="248" t="s">
        <v>316</v>
      </c>
      <c r="D155" s="248" t="s">
        <v>149</v>
      </c>
      <c r="E155" s="249" t="s">
        <v>341</v>
      </c>
      <c r="F155" s="250" t="s">
        <v>342</v>
      </c>
      <c r="G155" s="251" t="s">
        <v>220</v>
      </c>
      <c r="H155" s="252">
        <v>45</v>
      </c>
      <c r="I155" s="253"/>
      <c r="J155" s="254">
        <f>ROUND(I155*H155,2)</f>
        <v>0</v>
      </c>
      <c r="K155" s="250" t="s">
        <v>19</v>
      </c>
      <c r="L155" s="255"/>
      <c r="M155" s="256" t="s">
        <v>19</v>
      </c>
      <c r="N155" s="257" t="s">
        <v>45</v>
      </c>
      <c r="O155" s="85"/>
      <c r="P155" s="222">
        <f>O155*H155</f>
        <v>0</v>
      </c>
      <c r="Q155" s="222">
        <v>0.0011999999999999999</v>
      </c>
      <c r="R155" s="222">
        <f>Q155*H155</f>
        <v>0.053999999999999992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153</v>
      </c>
      <c r="AT155" s="224" t="s">
        <v>149</v>
      </c>
      <c r="AU155" s="224" t="s">
        <v>156</v>
      </c>
      <c r="AY155" s="18" t="s">
        <v>137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81</v>
      </c>
      <c r="BK155" s="225">
        <f>ROUND(I155*H155,2)</f>
        <v>0</v>
      </c>
      <c r="BL155" s="18" t="s">
        <v>144</v>
      </c>
      <c r="BM155" s="224" t="s">
        <v>506</v>
      </c>
    </row>
    <row r="156" s="2" customFormat="1" ht="14.4" customHeight="1">
      <c r="A156" s="39"/>
      <c r="B156" s="40"/>
      <c r="C156" s="248" t="s">
        <v>320</v>
      </c>
      <c r="D156" s="248" t="s">
        <v>149</v>
      </c>
      <c r="E156" s="249" t="s">
        <v>345</v>
      </c>
      <c r="F156" s="250" t="s">
        <v>346</v>
      </c>
      <c r="G156" s="251" t="s">
        <v>220</v>
      </c>
      <c r="H156" s="252">
        <v>162</v>
      </c>
      <c r="I156" s="253"/>
      <c r="J156" s="254">
        <f>ROUND(I156*H156,2)</f>
        <v>0</v>
      </c>
      <c r="K156" s="250" t="s">
        <v>19</v>
      </c>
      <c r="L156" s="255"/>
      <c r="M156" s="256" t="s">
        <v>19</v>
      </c>
      <c r="N156" s="257" t="s">
        <v>45</v>
      </c>
      <c r="O156" s="85"/>
      <c r="P156" s="222">
        <f>O156*H156</f>
        <v>0</v>
      </c>
      <c r="Q156" s="222">
        <v>0.0011999999999999999</v>
      </c>
      <c r="R156" s="222">
        <f>Q156*H156</f>
        <v>0.19439999999999999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153</v>
      </c>
      <c r="AT156" s="224" t="s">
        <v>149</v>
      </c>
      <c r="AU156" s="224" t="s">
        <v>156</v>
      </c>
      <c r="AY156" s="18" t="s">
        <v>137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81</v>
      </c>
      <c r="BK156" s="225">
        <f>ROUND(I156*H156,2)</f>
        <v>0</v>
      </c>
      <c r="BL156" s="18" t="s">
        <v>144</v>
      </c>
      <c r="BM156" s="224" t="s">
        <v>507</v>
      </c>
    </row>
    <row r="157" s="2" customFormat="1" ht="14.4" customHeight="1">
      <c r="A157" s="39"/>
      <c r="B157" s="40"/>
      <c r="C157" s="248" t="s">
        <v>324</v>
      </c>
      <c r="D157" s="248" t="s">
        <v>149</v>
      </c>
      <c r="E157" s="249" t="s">
        <v>349</v>
      </c>
      <c r="F157" s="250" t="s">
        <v>350</v>
      </c>
      <c r="G157" s="251" t="s">
        <v>220</v>
      </c>
      <c r="H157" s="252">
        <v>540</v>
      </c>
      <c r="I157" s="253"/>
      <c r="J157" s="254">
        <f>ROUND(I157*H157,2)</f>
        <v>0</v>
      </c>
      <c r="K157" s="250" t="s">
        <v>19</v>
      </c>
      <c r="L157" s="255"/>
      <c r="M157" s="256" t="s">
        <v>19</v>
      </c>
      <c r="N157" s="257" t="s">
        <v>45</v>
      </c>
      <c r="O157" s="85"/>
      <c r="P157" s="222">
        <f>O157*H157</f>
        <v>0</v>
      </c>
      <c r="Q157" s="222">
        <v>0.0011999999999999999</v>
      </c>
      <c r="R157" s="222">
        <f>Q157*H157</f>
        <v>0.64799999999999991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153</v>
      </c>
      <c r="AT157" s="224" t="s">
        <v>149</v>
      </c>
      <c r="AU157" s="224" t="s">
        <v>156</v>
      </c>
      <c r="AY157" s="18" t="s">
        <v>137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81</v>
      </c>
      <c r="BK157" s="225">
        <f>ROUND(I157*H157,2)</f>
        <v>0</v>
      </c>
      <c r="BL157" s="18" t="s">
        <v>144</v>
      </c>
      <c r="BM157" s="224" t="s">
        <v>508</v>
      </c>
    </row>
    <row r="158" s="2" customFormat="1" ht="14.4" customHeight="1">
      <c r="A158" s="39"/>
      <c r="B158" s="40"/>
      <c r="C158" s="248" t="s">
        <v>328</v>
      </c>
      <c r="D158" s="248" t="s">
        <v>149</v>
      </c>
      <c r="E158" s="249" t="s">
        <v>353</v>
      </c>
      <c r="F158" s="250" t="s">
        <v>354</v>
      </c>
      <c r="G158" s="251" t="s">
        <v>220</v>
      </c>
      <c r="H158" s="252">
        <v>120</v>
      </c>
      <c r="I158" s="253"/>
      <c r="J158" s="254">
        <f>ROUND(I158*H158,2)</f>
        <v>0</v>
      </c>
      <c r="K158" s="250" t="s">
        <v>19</v>
      </c>
      <c r="L158" s="255"/>
      <c r="M158" s="256" t="s">
        <v>19</v>
      </c>
      <c r="N158" s="257" t="s">
        <v>45</v>
      </c>
      <c r="O158" s="85"/>
      <c r="P158" s="222">
        <f>O158*H158</f>
        <v>0</v>
      </c>
      <c r="Q158" s="222">
        <v>0.0011999999999999999</v>
      </c>
      <c r="R158" s="222">
        <f>Q158*H158</f>
        <v>0.14399999999999999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153</v>
      </c>
      <c r="AT158" s="224" t="s">
        <v>149</v>
      </c>
      <c r="AU158" s="224" t="s">
        <v>156</v>
      </c>
      <c r="AY158" s="18" t="s">
        <v>137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81</v>
      </c>
      <c r="BK158" s="225">
        <f>ROUND(I158*H158,2)</f>
        <v>0</v>
      </c>
      <c r="BL158" s="18" t="s">
        <v>144</v>
      </c>
      <c r="BM158" s="224" t="s">
        <v>509</v>
      </c>
    </row>
    <row r="159" s="2" customFormat="1" ht="14.4" customHeight="1">
      <c r="A159" s="39"/>
      <c r="B159" s="40"/>
      <c r="C159" s="248" t="s">
        <v>332</v>
      </c>
      <c r="D159" s="248" t="s">
        <v>149</v>
      </c>
      <c r="E159" s="249" t="s">
        <v>357</v>
      </c>
      <c r="F159" s="250" t="s">
        <v>358</v>
      </c>
      <c r="G159" s="251" t="s">
        <v>220</v>
      </c>
      <c r="H159" s="252">
        <v>540</v>
      </c>
      <c r="I159" s="253"/>
      <c r="J159" s="254">
        <f>ROUND(I159*H159,2)</f>
        <v>0</v>
      </c>
      <c r="K159" s="250" t="s">
        <v>19</v>
      </c>
      <c r="L159" s="255"/>
      <c r="M159" s="256" t="s">
        <v>19</v>
      </c>
      <c r="N159" s="257" t="s">
        <v>45</v>
      </c>
      <c r="O159" s="85"/>
      <c r="P159" s="222">
        <f>O159*H159</f>
        <v>0</v>
      </c>
      <c r="Q159" s="222">
        <v>0.0011999999999999999</v>
      </c>
      <c r="R159" s="222">
        <f>Q159*H159</f>
        <v>0.64799999999999991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153</v>
      </c>
      <c r="AT159" s="224" t="s">
        <v>149</v>
      </c>
      <c r="AU159" s="224" t="s">
        <v>156</v>
      </c>
      <c r="AY159" s="18" t="s">
        <v>137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81</v>
      </c>
      <c r="BK159" s="225">
        <f>ROUND(I159*H159,2)</f>
        <v>0</v>
      </c>
      <c r="BL159" s="18" t="s">
        <v>144</v>
      </c>
      <c r="BM159" s="224" t="s">
        <v>510</v>
      </c>
    </row>
    <row r="160" s="2" customFormat="1" ht="14.4" customHeight="1">
      <c r="A160" s="39"/>
      <c r="B160" s="40"/>
      <c r="C160" s="248" t="s">
        <v>336</v>
      </c>
      <c r="D160" s="248" t="s">
        <v>149</v>
      </c>
      <c r="E160" s="249" t="s">
        <v>361</v>
      </c>
      <c r="F160" s="250" t="s">
        <v>362</v>
      </c>
      <c r="G160" s="251" t="s">
        <v>220</v>
      </c>
      <c r="H160" s="252">
        <v>180</v>
      </c>
      <c r="I160" s="253"/>
      <c r="J160" s="254">
        <f>ROUND(I160*H160,2)</f>
        <v>0</v>
      </c>
      <c r="K160" s="250" t="s">
        <v>19</v>
      </c>
      <c r="L160" s="255"/>
      <c r="M160" s="256" t="s">
        <v>19</v>
      </c>
      <c r="N160" s="257" t="s">
        <v>45</v>
      </c>
      <c r="O160" s="85"/>
      <c r="P160" s="222">
        <f>O160*H160</f>
        <v>0</v>
      </c>
      <c r="Q160" s="222">
        <v>0.0011999999999999999</v>
      </c>
      <c r="R160" s="222">
        <f>Q160*H160</f>
        <v>0.21599999999999997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153</v>
      </c>
      <c r="AT160" s="224" t="s">
        <v>149</v>
      </c>
      <c r="AU160" s="224" t="s">
        <v>156</v>
      </c>
      <c r="AY160" s="18" t="s">
        <v>137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81</v>
      </c>
      <c r="BK160" s="225">
        <f>ROUND(I160*H160,2)</f>
        <v>0</v>
      </c>
      <c r="BL160" s="18" t="s">
        <v>144</v>
      </c>
      <c r="BM160" s="224" t="s">
        <v>511</v>
      </c>
    </row>
    <row r="161" s="2" customFormat="1" ht="14.4" customHeight="1">
      <c r="A161" s="39"/>
      <c r="B161" s="40"/>
      <c r="C161" s="248" t="s">
        <v>340</v>
      </c>
      <c r="D161" s="248" t="s">
        <v>149</v>
      </c>
      <c r="E161" s="249" t="s">
        <v>365</v>
      </c>
      <c r="F161" s="250" t="s">
        <v>366</v>
      </c>
      <c r="G161" s="251" t="s">
        <v>220</v>
      </c>
      <c r="H161" s="252">
        <v>189</v>
      </c>
      <c r="I161" s="253"/>
      <c r="J161" s="254">
        <f>ROUND(I161*H161,2)</f>
        <v>0</v>
      </c>
      <c r="K161" s="250" t="s">
        <v>19</v>
      </c>
      <c r="L161" s="255"/>
      <c r="M161" s="256" t="s">
        <v>19</v>
      </c>
      <c r="N161" s="257" t="s">
        <v>45</v>
      </c>
      <c r="O161" s="85"/>
      <c r="P161" s="222">
        <f>O161*H161</f>
        <v>0</v>
      </c>
      <c r="Q161" s="222">
        <v>0.0011999999999999999</v>
      </c>
      <c r="R161" s="222">
        <f>Q161*H161</f>
        <v>0.22679999999999997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153</v>
      </c>
      <c r="AT161" s="224" t="s">
        <v>149</v>
      </c>
      <c r="AU161" s="224" t="s">
        <v>156</v>
      </c>
      <c r="AY161" s="18" t="s">
        <v>137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81</v>
      </c>
      <c r="BK161" s="225">
        <f>ROUND(I161*H161,2)</f>
        <v>0</v>
      </c>
      <c r="BL161" s="18" t="s">
        <v>144</v>
      </c>
      <c r="BM161" s="224" t="s">
        <v>512</v>
      </c>
    </row>
    <row r="162" s="2" customFormat="1" ht="14.4" customHeight="1">
      <c r="A162" s="39"/>
      <c r="B162" s="40"/>
      <c r="C162" s="248" t="s">
        <v>344</v>
      </c>
      <c r="D162" s="248" t="s">
        <v>149</v>
      </c>
      <c r="E162" s="249" t="s">
        <v>369</v>
      </c>
      <c r="F162" s="250" t="s">
        <v>370</v>
      </c>
      <c r="G162" s="251" t="s">
        <v>220</v>
      </c>
      <c r="H162" s="252">
        <v>9</v>
      </c>
      <c r="I162" s="253"/>
      <c r="J162" s="254">
        <f>ROUND(I162*H162,2)</f>
        <v>0</v>
      </c>
      <c r="K162" s="250" t="s">
        <v>19</v>
      </c>
      <c r="L162" s="255"/>
      <c r="M162" s="256" t="s">
        <v>19</v>
      </c>
      <c r="N162" s="257" t="s">
        <v>45</v>
      </c>
      <c r="O162" s="85"/>
      <c r="P162" s="222">
        <f>O162*H162</f>
        <v>0</v>
      </c>
      <c r="Q162" s="222">
        <v>0.0011999999999999999</v>
      </c>
      <c r="R162" s="222">
        <f>Q162*H162</f>
        <v>0.010799999999999999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153</v>
      </c>
      <c r="AT162" s="224" t="s">
        <v>149</v>
      </c>
      <c r="AU162" s="224" t="s">
        <v>156</v>
      </c>
      <c r="AY162" s="18" t="s">
        <v>137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81</v>
      </c>
      <c r="BK162" s="225">
        <f>ROUND(I162*H162,2)</f>
        <v>0</v>
      </c>
      <c r="BL162" s="18" t="s">
        <v>144</v>
      </c>
      <c r="BM162" s="224" t="s">
        <v>513</v>
      </c>
    </row>
    <row r="163" s="12" customFormat="1" ht="25.92" customHeight="1">
      <c r="A163" s="12"/>
      <c r="B163" s="197"/>
      <c r="C163" s="198"/>
      <c r="D163" s="199" t="s">
        <v>73</v>
      </c>
      <c r="E163" s="200" t="s">
        <v>372</v>
      </c>
      <c r="F163" s="200" t="s">
        <v>373</v>
      </c>
      <c r="G163" s="198"/>
      <c r="H163" s="198"/>
      <c r="I163" s="201"/>
      <c r="J163" s="202">
        <f>BK163</f>
        <v>0</v>
      </c>
      <c r="K163" s="198"/>
      <c r="L163" s="203"/>
      <c r="M163" s="204"/>
      <c r="N163" s="205"/>
      <c r="O163" s="205"/>
      <c r="P163" s="206">
        <f>P164</f>
        <v>0</v>
      </c>
      <c r="Q163" s="205"/>
      <c r="R163" s="206">
        <f>R164</f>
        <v>0</v>
      </c>
      <c r="S163" s="205"/>
      <c r="T163" s="207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164</v>
      </c>
      <c r="AT163" s="209" t="s">
        <v>73</v>
      </c>
      <c r="AU163" s="209" t="s">
        <v>74</v>
      </c>
      <c r="AY163" s="208" t="s">
        <v>137</v>
      </c>
      <c r="BK163" s="210">
        <f>BK164</f>
        <v>0</v>
      </c>
    </row>
    <row r="164" s="12" customFormat="1" ht="22.8" customHeight="1">
      <c r="A164" s="12"/>
      <c r="B164" s="197"/>
      <c r="C164" s="198"/>
      <c r="D164" s="199" t="s">
        <v>73</v>
      </c>
      <c r="E164" s="211" t="s">
        <v>374</v>
      </c>
      <c r="F164" s="211" t="s">
        <v>375</v>
      </c>
      <c r="G164" s="198"/>
      <c r="H164" s="198"/>
      <c r="I164" s="201"/>
      <c r="J164" s="212">
        <f>BK164</f>
        <v>0</v>
      </c>
      <c r="K164" s="198"/>
      <c r="L164" s="203"/>
      <c r="M164" s="204"/>
      <c r="N164" s="205"/>
      <c r="O164" s="205"/>
      <c r="P164" s="206">
        <f>SUM(P165:P168)</f>
        <v>0</v>
      </c>
      <c r="Q164" s="205"/>
      <c r="R164" s="206">
        <f>SUM(R165:R168)</f>
        <v>0</v>
      </c>
      <c r="S164" s="205"/>
      <c r="T164" s="207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164</v>
      </c>
      <c r="AT164" s="209" t="s">
        <v>73</v>
      </c>
      <c r="AU164" s="209" t="s">
        <v>81</v>
      </c>
      <c r="AY164" s="208" t="s">
        <v>137</v>
      </c>
      <c r="BK164" s="210">
        <f>SUM(BK165:BK168)</f>
        <v>0</v>
      </c>
    </row>
    <row r="165" s="2" customFormat="1" ht="14.4" customHeight="1">
      <c r="A165" s="39"/>
      <c r="B165" s="40"/>
      <c r="C165" s="213" t="s">
        <v>348</v>
      </c>
      <c r="D165" s="213" t="s">
        <v>139</v>
      </c>
      <c r="E165" s="214" t="s">
        <v>377</v>
      </c>
      <c r="F165" s="215" t="s">
        <v>378</v>
      </c>
      <c r="G165" s="216" t="s">
        <v>246</v>
      </c>
      <c r="H165" s="217">
        <v>1</v>
      </c>
      <c r="I165" s="218"/>
      <c r="J165" s="219">
        <f>ROUND(I165*H165,2)</f>
        <v>0</v>
      </c>
      <c r="K165" s="215" t="s">
        <v>143</v>
      </c>
      <c r="L165" s="45"/>
      <c r="M165" s="220" t="s">
        <v>19</v>
      </c>
      <c r="N165" s="221" t="s">
        <v>45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379</v>
      </c>
      <c r="AT165" s="224" t="s">
        <v>139</v>
      </c>
      <c r="AU165" s="224" t="s">
        <v>83</v>
      </c>
      <c r="AY165" s="18" t="s">
        <v>137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81</v>
      </c>
      <c r="BK165" s="225">
        <f>ROUND(I165*H165,2)</f>
        <v>0</v>
      </c>
      <c r="BL165" s="18" t="s">
        <v>379</v>
      </c>
      <c r="BM165" s="224" t="s">
        <v>514</v>
      </c>
    </row>
    <row r="166" s="2" customFormat="1">
      <c r="A166" s="39"/>
      <c r="B166" s="40"/>
      <c r="C166" s="41"/>
      <c r="D166" s="228" t="s">
        <v>215</v>
      </c>
      <c r="E166" s="41"/>
      <c r="F166" s="258" t="s">
        <v>515</v>
      </c>
      <c r="G166" s="41"/>
      <c r="H166" s="41"/>
      <c r="I166" s="259"/>
      <c r="J166" s="41"/>
      <c r="K166" s="41"/>
      <c r="L166" s="45"/>
      <c r="M166" s="260"/>
      <c r="N166" s="261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215</v>
      </c>
      <c r="AU166" s="18" t="s">
        <v>83</v>
      </c>
    </row>
    <row r="167" s="2" customFormat="1" ht="14.4" customHeight="1">
      <c r="A167" s="39"/>
      <c r="B167" s="40"/>
      <c r="C167" s="213" t="s">
        <v>352</v>
      </c>
      <c r="D167" s="213" t="s">
        <v>139</v>
      </c>
      <c r="E167" s="214" t="s">
        <v>383</v>
      </c>
      <c r="F167" s="215" t="s">
        <v>384</v>
      </c>
      <c r="G167" s="216" t="s">
        <v>385</v>
      </c>
      <c r="H167" s="217">
        <v>2313</v>
      </c>
      <c r="I167" s="218"/>
      <c r="J167" s="219">
        <f>ROUND(I167*H167,2)</f>
        <v>0</v>
      </c>
      <c r="K167" s="215" t="s">
        <v>143</v>
      </c>
      <c r="L167" s="45"/>
      <c r="M167" s="220" t="s">
        <v>19</v>
      </c>
      <c r="N167" s="221" t="s">
        <v>45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379</v>
      </c>
      <c r="AT167" s="224" t="s">
        <v>139</v>
      </c>
      <c r="AU167" s="224" t="s">
        <v>83</v>
      </c>
      <c r="AY167" s="18" t="s">
        <v>137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81</v>
      </c>
      <c r="BK167" s="225">
        <f>ROUND(I167*H167,2)</f>
        <v>0</v>
      </c>
      <c r="BL167" s="18" t="s">
        <v>379</v>
      </c>
      <c r="BM167" s="224" t="s">
        <v>516</v>
      </c>
    </row>
    <row r="168" s="2" customFormat="1">
      <c r="A168" s="39"/>
      <c r="B168" s="40"/>
      <c r="C168" s="41"/>
      <c r="D168" s="228" t="s">
        <v>215</v>
      </c>
      <c r="E168" s="41"/>
      <c r="F168" s="258" t="s">
        <v>517</v>
      </c>
      <c r="G168" s="41"/>
      <c r="H168" s="41"/>
      <c r="I168" s="259"/>
      <c r="J168" s="41"/>
      <c r="K168" s="41"/>
      <c r="L168" s="45"/>
      <c r="M168" s="262"/>
      <c r="N168" s="263"/>
      <c r="O168" s="264"/>
      <c r="P168" s="264"/>
      <c r="Q168" s="264"/>
      <c r="R168" s="264"/>
      <c r="S168" s="264"/>
      <c r="T168" s="265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215</v>
      </c>
      <c r="AU168" s="18" t="s">
        <v>83</v>
      </c>
    </row>
    <row r="169" s="2" customFormat="1" ht="6.96" customHeight="1">
      <c r="A169" s="39"/>
      <c r="B169" s="60"/>
      <c r="C169" s="61"/>
      <c r="D169" s="61"/>
      <c r="E169" s="61"/>
      <c r="F169" s="61"/>
      <c r="G169" s="61"/>
      <c r="H169" s="61"/>
      <c r="I169" s="61"/>
      <c r="J169" s="61"/>
      <c r="K169" s="61"/>
      <c r="L169" s="45"/>
      <c r="M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</row>
  </sheetData>
  <sheetProtection sheet="1" autoFilter="0" formatColumns="0" formatRows="0" objects="1" scenarios="1" spinCount="100000" saltValue="xWRm3jV0nGr/L4CWPRTOWVWrsELSfnfXwqhasy7HzHA+DDAuNo7G6kSZn4wgfFceLGvwZqQzeSlX7OFnoIO4ug==" hashValue="YZ1ZDtthsjqAwMn0+ZgqFwA8PAb3YYRQOdmWbN0W/VDBe3MfB4SJzH+J1bDK4Bn9ghpG0JcxJZgJD26Y+CeOqw==" algorithmName="SHA-512" password="CC35"/>
  <autoFilter ref="C85:K16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Větrolamy V1 a V2 v k.ú. Vedrovice a Jezeřany – projektová dokumentace</v>
      </c>
      <c r="F7" s="143"/>
      <c r="G7" s="143"/>
      <c r="H7" s="143"/>
      <c r="L7" s="21"/>
    </row>
    <row r="8" s="1" customFormat="1" ht="12" customHeight="1">
      <c r="B8" s="21"/>
      <c r="D8" s="143" t="s">
        <v>109</v>
      </c>
      <c r="L8" s="21"/>
    </row>
    <row r="9" s="2" customFormat="1" ht="16.5" customHeight="1">
      <c r="A9" s="39"/>
      <c r="B9" s="45"/>
      <c r="C9" s="39"/>
      <c r="D9" s="39"/>
      <c r="E9" s="144" t="s">
        <v>451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388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518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18. 4. 2021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ROUND((SUM(BE87:BE120)),  2)</f>
        <v>0</v>
      </c>
      <c r="G35" s="39"/>
      <c r="H35" s="39"/>
      <c r="I35" s="158">
        <v>0.20999999999999999</v>
      </c>
      <c r="J35" s="157">
        <f>ROUND(((SUM(BE87:BE120))*I35),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ROUND((SUM(BF87:BF120)),  2)</f>
        <v>0</v>
      </c>
      <c r="G36" s="39"/>
      <c r="H36" s="39"/>
      <c r="I36" s="158">
        <v>0.14999999999999999</v>
      </c>
      <c r="J36" s="157">
        <f>ROUND(((SUM(BF87:BF120))*I36),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ROUND((SUM(BG87:BG120)),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ROUND((SUM(BH87:BH120)),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ROUND((SUM(BI87:BI120)),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Větrolamy V1 a V2 v k.ú. Vedrovice a Jezeřany – projektová dokumentace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451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388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SO-2-1 - Větrolam V2 - 1. rok následná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k.ú. Vedrovice a Jezeřany</v>
      </c>
      <c r="G56" s="41"/>
      <c r="H56" s="41"/>
      <c r="I56" s="33" t="s">
        <v>23</v>
      </c>
      <c r="J56" s="73" t="str">
        <f>IF(J14="","",J14)</f>
        <v>18. 4. 2021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Ing. Jaroslav Krejčí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5"/>
      <c r="C64" s="176"/>
      <c r="D64" s="177" t="s">
        <v>390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519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122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Větrolamy V1 a V2 v k.ú. Vedrovice a Jezeřany – projektová dokumentace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109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451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388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SO-2-1 - Větrolam V2 - 1. rok následná péče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k.ú. Vedrovice a Jezeřany</v>
      </c>
      <c r="G81" s="41"/>
      <c r="H81" s="41"/>
      <c r="I81" s="33" t="s">
        <v>23</v>
      </c>
      <c r="J81" s="73" t="str">
        <f>IF(J14="","",J14)</f>
        <v>18. 4. 2021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ČR-Státní pozemkový úřad</v>
      </c>
      <c r="G83" s="41"/>
      <c r="H83" s="41"/>
      <c r="I83" s="33" t="s">
        <v>32</v>
      </c>
      <c r="J83" s="37" t="str">
        <f>E23</f>
        <v>Ing. Jaroslav Krejčí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IF(E20="","",E20)</f>
        <v>Vyplň údaj</v>
      </c>
      <c r="G84" s="41"/>
      <c r="H84" s="41"/>
      <c r="I84" s="33" t="s">
        <v>36</v>
      </c>
      <c r="J84" s="37" t="str">
        <f>E26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123</v>
      </c>
      <c r="D86" s="189" t="s">
        <v>59</v>
      </c>
      <c r="E86" s="189" t="s">
        <v>55</v>
      </c>
      <c r="F86" s="189" t="s">
        <v>56</v>
      </c>
      <c r="G86" s="189" t="s">
        <v>124</v>
      </c>
      <c r="H86" s="189" t="s">
        <v>125</v>
      </c>
      <c r="I86" s="189" t="s">
        <v>126</v>
      </c>
      <c r="J86" s="189" t="s">
        <v>113</v>
      </c>
      <c r="K86" s="190" t="s">
        <v>127</v>
      </c>
      <c r="L86" s="191"/>
      <c r="M86" s="93" t="s">
        <v>19</v>
      </c>
      <c r="N86" s="94" t="s">
        <v>44</v>
      </c>
      <c r="O86" s="94" t="s">
        <v>128</v>
      </c>
      <c r="P86" s="94" t="s">
        <v>129</v>
      </c>
      <c r="Q86" s="94" t="s">
        <v>130</v>
      </c>
      <c r="R86" s="94" t="s">
        <v>131</v>
      </c>
      <c r="S86" s="94" t="s">
        <v>132</v>
      </c>
      <c r="T86" s="95" t="s">
        <v>133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134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3.9600000000000004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73</v>
      </c>
      <c r="AU87" s="18" t="s">
        <v>114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73</v>
      </c>
      <c r="E88" s="200" t="s">
        <v>135</v>
      </c>
      <c r="F88" s="200" t="s">
        <v>135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3.9600000000000004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81</v>
      </c>
      <c r="AT88" s="209" t="s">
        <v>73</v>
      </c>
      <c r="AU88" s="209" t="s">
        <v>74</v>
      </c>
      <c r="AY88" s="208" t="s">
        <v>137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73</v>
      </c>
      <c r="E89" s="211" t="s">
        <v>520</v>
      </c>
      <c r="F89" s="211" t="s">
        <v>395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SUM(P90:P120)</f>
        <v>0</v>
      </c>
      <c r="Q89" s="205"/>
      <c r="R89" s="206">
        <f>SUM(R90:R120)</f>
        <v>3.9600000000000004</v>
      </c>
      <c r="S89" s="205"/>
      <c r="T89" s="207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81</v>
      </c>
      <c r="AT89" s="209" t="s">
        <v>73</v>
      </c>
      <c r="AU89" s="209" t="s">
        <v>81</v>
      </c>
      <c r="AY89" s="208" t="s">
        <v>137</v>
      </c>
      <c r="BK89" s="210">
        <f>SUM(BK90:BK120)</f>
        <v>0</v>
      </c>
    </row>
    <row r="90" s="2" customFormat="1" ht="24.15" customHeight="1">
      <c r="A90" s="39"/>
      <c r="B90" s="40"/>
      <c r="C90" s="213" t="s">
        <v>81</v>
      </c>
      <c r="D90" s="213" t="s">
        <v>139</v>
      </c>
      <c r="E90" s="214" t="s">
        <v>396</v>
      </c>
      <c r="F90" s="215" t="s">
        <v>397</v>
      </c>
      <c r="G90" s="216" t="s">
        <v>209</v>
      </c>
      <c r="H90" s="217">
        <v>294</v>
      </c>
      <c r="I90" s="218"/>
      <c r="J90" s="219">
        <f>ROUND(I90*H90,2)</f>
        <v>0</v>
      </c>
      <c r="K90" s="215" t="s">
        <v>143</v>
      </c>
      <c r="L90" s="45"/>
      <c r="M90" s="220" t="s">
        <v>19</v>
      </c>
      <c r="N90" s="221" t="s">
        <v>45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144</v>
      </c>
      <c r="AT90" s="224" t="s">
        <v>139</v>
      </c>
      <c r="AU90" s="224" t="s">
        <v>83</v>
      </c>
      <c r="AY90" s="18" t="s">
        <v>137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81</v>
      </c>
      <c r="BK90" s="225">
        <f>ROUND(I90*H90,2)</f>
        <v>0</v>
      </c>
      <c r="BL90" s="18" t="s">
        <v>144</v>
      </c>
      <c r="BM90" s="224" t="s">
        <v>521</v>
      </c>
    </row>
    <row r="91" s="13" customFormat="1">
      <c r="A91" s="13"/>
      <c r="B91" s="226"/>
      <c r="C91" s="227"/>
      <c r="D91" s="228" t="s">
        <v>146</v>
      </c>
      <c r="E91" s="229" t="s">
        <v>19</v>
      </c>
      <c r="F91" s="230" t="s">
        <v>522</v>
      </c>
      <c r="G91" s="227"/>
      <c r="H91" s="231">
        <v>294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146</v>
      </c>
      <c r="AU91" s="237" t="s">
        <v>83</v>
      </c>
      <c r="AV91" s="13" t="s">
        <v>83</v>
      </c>
      <c r="AW91" s="13" t="s">
        <v>35</v>
      </c>
      <c r="AX91" s="13" t="s">
        <v>81</v>
      </c>
      <c r="AY91" s="237" t="s">
        <v>137</v>
      </c>
    </row>
    <row r="92" s="14" customFormat="1">
      <c r="A92" s="14"/>
      <c r="B92" s="238"/>
      <c r="C92" s="239"/>
      <c r="D92" s="228" t="s">
        <v>146</v>
      </c>
      <c r="E92" s="240" t="s">
        <v>19</v>
      </c>
      <c r="F92" s="241" t="s">
        <v>523</v>
      </c>
      <c r="G92" s="239"/>
      <c r="H92" s="240" t="s">
        <v>19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146</v>
      </c>
      <c r="AU92" s="247" t="s">
        <v>83</v>
      </c>
      <c r="AV92" s="14" t="s">
        <v>81</v>
      </c>
      <c r="AW92" s="14" t="s">
        <v>35</v>
      </c>
      <c r="AX92" s="14" t="s">
        <v>74</v>
      </c>
      <c r="AY92" s="247" t="s">
        <v>137</v>
      </c>
    </row>
    <row r="93" s="2" customFormat="1" ht="14.4" customHeight="1">
      <c r="A93" s="39"/>
      <c r="B93" s="40"/>
      <c r="C93" s="248" t="s">
        <v>83</v>
      </c>
      <c r="D93" s="248" t="s">
        <v>149</v>
      </c>
      <c r="E93" s="249" t="s">
        <v>302</v>
      </c>
      <c r="F93" s="250" t="s">
        <v>401</v>
      </c>
      <c r="G93" s="251" t="s">
        <v>220</v>
      </c>
      <c r="H93" s="252">
        <v>294</v>
      </c>
      <c r="I93" s="253"/>
      <c r="J93" s="254">
        <f>ROUND(I93*H93,2)</f>
        <v>0</v>
      </c>
      <c r="K93" s="250" t="s">
        <v>19</v>
      </c>
      <c r="L93" s="255"/>
      <c r="M93" s="256" t="s">
        <v>19</v>
      </c>
      <c r="N93" s="257" t="s">
        <v>45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153</v>
      </c>
      <c r="AT93" s="224" t="s">
        <v>149</v>
      </c>
      <c r="AU93" s="224" t="s">
        <v>83</v>
      </c>
      <c r="AY93" s="18" t="s">
        <v>137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81</v>
      </c>
      <c r="BK93" s="225">
        <f>ROUND(I93*H93,2)</f>
        <v>0</v>
      </c>
      <c r="BL93" s="18" t="s">
        <v>144</v>
      </c>
      <c r="BM93" s="224" t="s">
        <v>524</v>
      </c>
    </row>
    <row r="94" s="2" customFormat="1" ht="14.4" customHeight="1">
      <c r="A94" s="39"/>
      <c r="B94" s="40"/>
      <c r="C94" s="213" t="s">
        <v>156</v>
      </c>
      <c r="D94" s="213" t="s">
        <v>139</v>
      </c>
      <c r="E94" s="214" t="s">
        <v>187</v>
      </c>
      <c r="F94" s="215" t="s">
        <v>188</v>
      </c>
      <c r="G94" s="216" t="s">
        <v>142</v>
      </c>
      <c r="H94" s="217">
        <v>13920</v>
      </c>
      <c r="I94" s="218"/>
      <c r="J94" s="219">
        <f>ROUND(I94*H94,2)</f>
        <v>0</v>
      </c>
      <c r="K94" s="215" t="s">
        <v>143</v>
      </c>
      <c r="L94" s="45"/>
      <c r="M94" s="220" t="s">
        <v>19</v>
      </c>
      <c r="N94" s="221" t="s">
        <v>45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144</v>
      </c>
      <c r="AT94" s="224" t="s">
        <v>139</v>
      </c>
      <c r="AU94" s="224" t="s">
        <v>83</v>
      </c>
      <c r="AY94" s="18" t="s">
        <v>137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81</v>
      </c>
      <c r="BK94" s="225">
        <f>ROUND(I94*H94,2)</f>
        <v>0</v>
      </c>
      <c r="BL94" s="18" t="s">
        <v>144</v>
      </c>
      <c r="BM94" s="224" t="s">
        <v>525</v>
      </c>
    </row>
    <row r="95" s="13" customFormat="1">
      <c r="A95" s="13"/>
      <c r="B95" s="226"/>
      <c r="C95" s="227"/>
      <c r="D95" s="228" t="s">
        <v>146</v>
      </c>
      <c r="E95" s="229" t="s">
        <v>19</v>
      </c>
      <c r="F95" s="230" t="s">
        <v>526</v>
      </c>
      <c r="G95" s="227"/>
      <c r="H95" s="231">
        <v>13920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146</v>
      </c>
      <c r="AU95" s="237" t="s">
        <v>83</v>
      </c>
      <c r="AV95" s="13" t="s">
        <v>83</v>
      </c>
      <c r="AW95" s="13" t="s">
        <v>35</v>
      </c>
      <c r="AX95" s="13" t="s">
        <v>81</v>
      </c>
      <c r="AY95" s="237" t="s">
        <v>137</v>
      </c>
    </row>
    <row r="96" s="14" customFormat="1">
      <c r="A96" s="14"/>
      <c r="B96" s="238"/>
      <c r="C96" s="239"/>
      <c r="D96" s="228" t="s">
        <v>146</v>
      </c>
      <c r="E96" s="240" t="s">
        <v>19</v>
      </c>
      <c r="F96" s="241" t="s">
        <v>527</v>
      </c>
      <c r="G96" s="239"/>
      <c r="H96" s="240" t="s">
        <v>19</v>
      </c>
      <c r="I96" s="242"/>
      <c r="J96" s="239"/>
      <c r="K96" s="239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146</v>
      </c>
      <c r="AU96" s="247" t="s">
        <v>83</v>
      </c>
      <c r="AV96" s="14" t="s">
        <v>81</v>
      </c>
      <c r="AW96" s="14" t="s">
        <v>35</v>
      </c>
      <c r="AX96" s="14" t="s">
        <v>74</v>
      </c>
      <c r="AY96" s="247" t="s">
        <v>137</v>
      </c>
    </row>
    <row r="97" s="2" customFormat="1" ht="14.4" customHeight="1">
      <c r="A97" s="39"/>
      <c r="B97" s="40"/>
      <c r="C97" s="213" t="s">
        <v>144</v>
      </c>
      <c r="D97" s="213" t="s">
        <v>139</v>
      </c>
      <c r="E97" s="214" t="s">
        <v>257</v>
      </c>
      <c r="F97" s="215" t="s">
        <v>258</v>
      </c>
      <c r="G97" s="216" t="s">
        <v>142</v>
      </c>
      <c r="H97" s="217">
        <v>198</v>
      </c>
      <c r="I97" s="218"/>
      <c r="J97" s="219">
        <f>ROUND(I97*H97,2)</f>
        <v>0</v>
      </c>
      <c r="K97" s="215" t="s">
        <v>143</v>
      </c>
      <c r="L97" s="45"/>
      <c r="M97" s="220" t="s">
        <v>19</v>
      </c>
      <c r="N97" s="221" t="s">
        <v>45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144</v>
      </c>
      <c r="AT97" s="224" t="s">
        <v>139</v>
      </c>
      <c r="AU97" s="224" t="s">
        <v>83</v>
      </c>
      <c r="AY97" s="18" t="s">
        <v>137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81</v>
      </c>
      <c r="BK97" s="225">
        <f>ROUND(I97*H97,2)</f>
        <v>0</v>
      </c>
      <c r="BL97" s="18" t="s">
        <v>144</v>
      </c>
      <c r="BM97" s="224" t="s">
        <v>528</v>
      </c>
    </row>
    <row r="98" s="13" customFormat="1">
      <c r="A98" s="13"/>
      <c r="B98" s="226"/>
      <c r="C98" s="227"/>
      <c r="D98" s="228" t="s">
        <v>146</v>
      </c>
      <c r="E98" s="229" t="s">
        <v>19</v>
      </c>
      <c r="F98" s="230" t="s">
        <v>529</v>
      </c>
      <c r="G98" s="227"/>
      <c r="H98" s="231">
        <v>198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146</v>
      </c>
      <c r="AU98" s="237" t="s">
        <v>83</v>
      </c>
      <c r="AV98" s="13" t="s">
        <v>83</v>
      </c>
      <c r="AW98" s="13" t="s">
        <v>35</v>
      </c>
      <c r="AX98" s="13" t="s">
        <v>74</v>
      </c>
      <c r="AY98" s="237" t="s">
        <v>137</v>
      </c>
    </row>
    <row r="99" s="14" customFormat="1">
      <c r="A99" s="14"/>
      <c r="B99" s="238"/>
      <c r="C99" s="239"/>
      <c r="D99" s="228" t="s">
        <v>146</v>
      </c>
      <c r="E99" s="240" t="s">
        <v>19</v>
      </c>
      <c r="F99" s="241" t="s">
        <v>530</v>
      </c>
      <c r="G99" s="239"/>
      <c r="H99" s="240" t="s">
        <v>19</v>
      </c>
      <c r="I99" s="242"/>
      <c r="J99" s="239"/>
      <c r="K99" s="239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146</v>
      </c>
      <c r="AU99" s="247" t="s">
        <v>83</v>
      </c>
      <c r="AV99" s="14" t="s">
        <v>81</v>
      </c>
      <c r="AW99" s="14" t="s">
        <v>35</v>
      </c>
      <c r="AX99" s="14" t="s">
        <v>74</v>
      </c>
      <c r="AY99" s="247" t="s">
        <v>137</v>
      </c>
    </row>
    <row r="100" s="15" customFormat="1">
      <c r="A100" s="15"/>
      <c r="B100" s="269"/>
      <c r="C100" s="270"/>
      <c r="D100" s="228" t="s">
        <v>146</v>
      </c>
      <c r="E100" s="271" t="s">
        <v>19</v>
      </c>
      <c r="F100" s="272" t="s">
        <v>531</v>
      </c>
      <c r="G100" s="270"/>
      <c r="H100" s="273">
        <v>198</v>
      </c>
      <c r="I100" s="274"/>
      <c r="J100" s="270"/>
      <c r="K100" s="270"/>
      <c r="L100" s="275"/>
      <c r="M100" s="276"/>
      <c r="N100" s="277"/>
      <c r="O100" s="277"/>
      <c r="P100" s="277"/>
      <c r="Q100" s="277"/>
      <c r="R100" s="277"/>
      <c r="S100" s="277"/>
      <c r="T100" s="27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9" t="s">
        <v>146</v>
      </c>
      <c r="AU100" s="279" t="s">
        <v>83</v>
      </c>
      <c r="AV100" s="15" t="s">
        <v>144</v>
      </c>
      <c r="AW100" s="15" t="s">
        <v>35</v>
      </c>
      <c r="AX100" s="15" t="s">
        <v>81</v>
      </c>
      <c r="AY100" s="279" t="s">
        <v>137</v>
      </c>
    </row>
    <row r="101" s="2" customFormat="1" ht="14.4" customHeight="1">
      <c r="A101" s="39"/>
      <c r="B101" s="40"/>
      <c r="C101" s="248" t="s">
        <v>164</v>
      </c>
      <c r="D101" s="248" t="s">
        <v>149</v>
      </c>
      <c r="E101" s="249" t="s">
        <v>263</v>
      </c>
      <c r="F101" s="250" t="s">
        <v>264</v>
      </c>
      <c r="G101" s="251" t="s">
        <v>265</v>
      </c>
      <c r="H101" s="252">
        <v>19.800000000000001</v>
      </c>
      <c r="I101" s="253"/>
      <c r="J101" s="254">
        <f>ROUND(I101*H101,2)</f>
        <v>0</v>
      </c>
      <c r="K101" s="250" t="s">
        <v>143</v>
      </c>
      <c r="L101" s="255"/>
      <c r="M101" s="256" t="s">
        <v>19</v>
      </c>
      <c r="N101" s="257" t="s">
        <v>45</v>
      </c>
      <c r="O101" s="85"/>
      <c r="P101" s="222">
        <f>O101*H101</f>
        <v>0</v>
      </c>
      <c r="Q101" s="222">
        <v>0.20000000000000001</v>
      </c>
      <c r="R101" s="222">
        <f>Q101*H101</f>
        <v>3.9600000000000004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153</v>
      </c>
      <c r="AT101" s="224" t="s">
        <v>149</v>
      </c>
      <c r="AU101" s="224" t="s">
        <v>83</v>
      </c>
      <c r="AY101" s="18" t="s">
        <v>137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81</v>
      </c>
      <c r="BK101" s="225">
        <f>ROUND(I101*H101,2)</f>
        <v>0</v>
      </c>
      <c r="BL101" s="18" t="s">
        <v>144</v>
      </c>
      <c r="BM101" s="224" t="s">
        <v>532</v>
      </c>
    </row>
    <row r="102" s="13" customFormat="1">
      <c r="A102" s="13"/>
      <c r="B102" s="226"/>
      <c r="C102" s="227"/>
      <c r="D102" s="228" t="s">
        <v>146</v>
      </c>
      <c r="E102" s="229" t="s">
        <v>19</v>
      </c>
      <c r="F102" s="230" t="s">
        <v>533</v>
      </c>
      <c r="G102" s="227"/>
      <c r="H102" s="231">
        <v>19.800000000000001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146</v>
      </c>
      <c r="AU102" s="237" t="s">
        <v>83</v>
      </c>
      <c r="AV102" s="13" t="s">
        <v>83</v>
      </c>
      <c r="AW102" s="13" t="s">
        <v>35</v>
      </c>
      <c r="AX102" s="13" t="s">
        <v>81</v>
      </c>
      <c r="AY102" s="237" t="s">
        <v>137</v>
      </c>
    </row>
    <row r="103" s="2" customFormat="1" ht="14.4" customHeight="1">
      <c r="A103" s="39"/>
      <c r="B103" s="40"/>
      <c r="C103" s="213" t="s">
        <v>168</v>
      </c>
      <c r="D103" s="213" t="s">
        <v>139</v>
      </c>
      <c r="E103" s="214" t="s">
        <v>412</v>
      </c>
      <c r="F103" s="215" t="s">
        <v>413</v>
      </c>
      <c r="G103" s="216" t="s">
        <v>414</v>
      </c>
      <c r="H103" s="217">
        <v>39.600000000000001</v>
      </c>
      <c r="I103" s="218"/>
      <c r="J103" s="219">
        <f>ROUND(I103*H103,2)</f>
        <v>0</v>
      </c>
      <c r="K103" s="215" t="s">
        <v>143</v>
      </c>
      <c r="L103" s="45"/>
      <c r="M103" s="220" t="s">
        <v>19</v>
      </c>
      <c r="N103" s="221" t="s">
        <v>45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144</v>
      </c>
      <c r="AT103" s="224" t="s">
        <v>139</v>
      </c>
      <c r="AU103" s="224" t="s">
        <v>83</v>
      </c>
      <c r="AY103" s="18" t="s">
        <v>137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81</v>
      </c>
      <c r="BK103" s="225">
        <f>ROUND(I103*H103,2)</f>
        <v>0</v>
      </c>
      <c r="BL103" s="18" t="s">
        <v>144</v>
      </c>
      <c r="BM103" s="224" t="s">
        <v>534</v>
      </c>
    </row>
    <row r="104" s="13" customFormat="1">
      <c r="A104" s="13"/>
      <c r="B104" s="226"/>
      <c r="C104" s="227"/>
      <c r="D104" s="228" t="s">
        <v>146</v>
      </c>
      <c r="E104" s="229" t="s">
        <v>19</v>
      </c>
      <c r="F104" s="230" t="s">
        <v>535</v>
      </c>
      <c r="G104" s="227"/>
      <c r="H104" s="231">
        <v>39.600000000000001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146</v>
      </c>
      <c r="AU104" s="237" t="s">
        <v>83</v>
      </c>
      <c r="AV104" s="13" t="s">
        <v>83</v>
      </c>
      <c r="AW104" s="13" t="s">
        <v>35</v>
      </c>
      <c r="AX104" s="13" t="s">
        <v>81</v>
      </c>
      <c r="AY104" s="237" t="s">
        <v>137</v>
      </c>
    </row>
    <row r="105" s="14" customFormat="1">
      <c r="A105" s="14"/>
      <c r="B105" s="238"/>
      <c r="C105" s="239"/>
      <c r="D105" s="228" t="s">
        <v>146</v>
      </c>
      <c r="E105" s="240" t="s">
        <v>19</v>
      </c>
      <c r="F105" s="241" t="s">
        <v>536</v>
      </c>
      <c r="G105" s="239"/>
      <c r="H105" s="240" t="s">
        <v>19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146</v>
      </c>
      <c r="AU105" s="247" t="s">
        <v>83</v>
      </c>
      <c r="AV105" s="14" t="s">
        <v>81</v>
      </c>
      <c r="AW105" s="14" t="s">
        <v>35</v>
      </c>
      <c r="AX105" s="14" t="s">
        <v>74</v>
      </c>
      <c r="AY105" s="247" t="s">
        <v>137</v>
      </c>
    </row>
    <row r="106" s="14" customFormat="1">
      <c r="A106" s="14"/>
      <c r="B106" s="238"/>
      <c r="C106" s="239"/>
      <c r="D106" s="228" t="s">
        <v>146</v>
      </c>
      <c r="E106" s="240" t="s">
        <v>19</v>
      </c>
      <c r="F106" s="241" t="s">
        <v>537</v>
      </c>
      <c r="G106" s="239"/>
      <c r="H106" s="240" t="s">
        <v>19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146</v>
      </c>
      <c r="AU106" s="247" t="s">
        <v>83</v>
      </c>
      <c r="AV106" s="14" t="s">
        <v>81</v>
      </c>
      <c r="AW106" s="14" t="s">
        <v>35</v>
      </c>
      <c r="AX106" s="14" t="s">
        <v>74</v>
      </c>
      <c r="AY106" s="247" t="s">
        <v>137</v>
      </c>
    </row>
    <row r="107" s="2" customFormat="1" ht="14.4" customHeight="1">
      <c r="A107" s="39"/>
      <c r="B107" s="40"/>
      <c r="C107" s="213" t="s">
        <v>175</v>
      </c>
      <c r="D107" s="213" t="s">
        <v>139</v>
      </c>
      <c r="E107" s="214" t="s">
        <v>419</v>
      </c>
      <c r="F107" s="215" t="s">
        <v>420</v>
      </c>
      <c r="G107" s="216" t="s">
        <v>209</v>
      </c>
      <c r="H107" s="217">
        <v>990</v>
      </c>
      <c r="I107" s="218"/>
      <c r="J107" s="219">
        <f>ROUND(I107*H107,2)</f>
        <v>0</v>
      </c>
      <c r="K107" s="215" t="s">
        <v>143</v>
      </c>
      <c r="L107" s="45"/>
      <c r="M107" s="220" t="s">
        <v>19</v>
      </c>
      <c r="N107" s="221" t="s">
        <v>45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144</v>
      </c>
      <c r="AT107" s="224" t="s">
        <v>139</v>
      </c>
      <c r="AU107" s="224" t="s">
        <v>83</v>
      </c>
      <c r="AY107" s="18" t="s">
        <v>137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81</v>
      </c>
      <c r="BK107" s="225">
        <f>ROUND(I107*H107,2)</f>
        <v>0</v>
      </c>
      <c r="BL107" s="18" t="s">
        <v>144</v>
      </c>
      <c r="BM107" s="224" t="s">
        <v>538</v>
      </c>
    </row>
    <row r="108" s="13" customFormat="1">
      <c r="A108" s="13"/>
      <c r="B108" s="226"/>
      <c r="C108" s="227"/>
      <c r="D108" s="228" t="s">
        <v>146</v>
      </c>
      <c r="E108" s="229" t="s">
        <v>19</v>
      </c>
      <c r="F108" s="230" t="s">
        <v>539</v>
      </c>
      <c r="G108" s="227"/>
      <c r="H108" s="231">
        <v>990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146</v>
      </c>
      <c r="AU108" s="237" t="s">
        <v>83</v>
      </c>
      <c r="AV108" s="13" t="s">
        <v>83</v>
      </c>
      <c r="AW108" s="13" t="s">
        <v>35</v>
      </c>
      <c r="AX108" s="13" t="s">
        <v>81</v>
      </c>
      <c r="AY108" s="237" t="s">
        <v>137</v>
      </c>
    </row>
    <row r="109" s="2" customFormat="1" ht="14.4" customHeight="1">
      <c r="A109" s="39"/>
      <c r="B109" s="40"/>
      <c r="C109" s="213" t="s">
        <v>153</v>
      </c>
      <c r="D109" s="213" t="s">
        <v>139</v>
      </c>
      <c r="E109" s="214" t="s">
        <v>269</v>
      </c>
      <c r="F109" s="215" t="s">
        <v>270</v>
      </c>
      <c r="G109" s="216" t="s">
        <v>209</v>
      </c>
      <c r="H109" s="217">
        <v>2937</v>
      </c>
      <c r="I109" s="218"/>
      <c r="J109" s="219">
        <f>ROUND(I109*H109,2)</f>
        <v>0</v>
      </c>
      <c r="K109" s="215" t="s">
        <v>143</v>
      </c>
      <c r="L109" s="45"/>
      <c r="M109" s="220" t="s">
        <v>19</v>
      </c>
      <c r="N109" s="221" t="s">
        <v>45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83</v>
      </c>
      <c r="AY109" s="18" t="s">
        <v>137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81</v>
      </c>
      <c r="BK109" s="225">
        <f>ROUND(I109*H109,2)</f>
        <v>0</v>
      </c>
      <c r="BL109" s="18" t="s">
        <v>144</v>
      </c>
      <c r="BM109" s="224" t="s">
        <v>540</v>
      </c>
    </row>
    <row r="110" s="2" customFormat="1" ht="14.4" customHeight="1">
      <c r="A110" s="39"/>
      <c r="B110" s="40"/>
      <c r="C110" s="248" t="s">
        <v>186</v>
      </c>
      <c r="D110" s="248" t="s">
        <v>149</v>
      </c>
      <c r="E110" s="249" t="s">
        <v>274</v>
      </c>
      <c r="F110" s="250" t="s">
        <v>275</v>
      </c>
      <c r="G110" s="251" t="s">
        <v>182</v>
      </c>
      <c r="H110" s="252">
        <v>11.747999999999999</v>
      </c>
      <c r="I110" s="253"/>
      <c r="J110" s="254">
        <f>ROUND(I110*H110,2)</f>
        <v>0</v>
      </c>
      <c r="K110" s="250" t="s">
        <v>19</v>
      </c>
      <c r="L110" s="255"/>
      <c r="M110" s="256" t="s">
        <v>19</v>
      </c>
      <c r="N110" s="257" t="s">
        <v>45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153</v>
      </c>
      <c r="AT110" s="224" t="s">
        <v>149</v>
      </c>
      <c r="AU110" s="224" t="s">
        <v>83</v>
      </c>
      <c r="AY110" s="18" t="s">
        <v>137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81</v>
      </c>
      <c r="BK110" s="225">
        <f>ROUND(I110*H110,2)</f>
        <v>0</v>
      </c>
      <c r="BL110" s="18" t="s">
        <v>144</v>
      </c>
      <c r="BM110" s="224" t="s">
        <v>541</v>
      </c>
    </row>
    <row r="111" s="13" customFormat="1">
      <c r="A111" s="13"/>
      <c r="B111" s="226"/>
      <c r="C111" s="227"/>
      <c r="D111" s="228" t="s">
        <v>146</v>
      </c>
      <c r="E111" s="229" t="s">
        <v>19</v>
      </c>
      <c r="F111" s="230" t="s">
        <v>542</v>
      </c>
      <c r="G111" s="227"/>
      <c r="H111" s="231">
        <v>11.747999999999999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146</v>
      </c>
      <c r="AU111" s="237" t="s">
        <v>83</v>
      </c>
      <c r="AV111" s="13" t="s">
        <v>83</v>
      </c>
      <c r="AW111" s="13" t="s">
        <v>35</v>
      </c>
      <c r="AX111" s="13" t="s">
        <v>81</v>
      </c>
      <c r="AY111" s="237" t="s">
        <v>137</v>
      </c>
    </row>
    <row r="112" s="2" customFormat="1" ht="14.4" customHeight="1">
      <c r="A112" s="39"/>
      <c r="B112" s="40"/>
      <c r="C112" s="213" t="s">
        <v>192</v>
      </c>
      <c r="D112" s="213" t="s">
        <v>139</v>
      </c>
      <c r="E112" s="214" t="s">
        <v>425</v>
      </c>
      <c r="F112" s="215" t="s">
        <v>426</v>
      </c>
      <c r="G112" s="216" t="s">
        <v>19</v>
      </c>
      <c r="H112" s="217">
        <v>108.25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45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144</v>
      </c>
      <c r="AT112" s="224" t="s">
        <v>139</v>
      </c>
      <c r="AU112" s="224" t="s">
        <v>83</v>
      </c>
      <c r="AY112" s="18" t="s">
        <v>137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81</v>
      </c>
      <c r="BK112" s="225">
        <f>ROUND(I112*H112,2)</f>
        <v>0</v>
      </c>
      <c r="BL112" s="18" t="s">
        <v>144</v>
      </c>
      <c r="BM112" s="224" t="s">
        <v>543</v>
      </c>
    </row>
    <row r="113" s="13" customFormat="1">
      <c r="A113" s="13"/>
      <c r="B113" s="226"/>
      <c r="C113" s="227"/>
      <c r="D113" s="228" t="s">
        <v>146</v>
      </c>
      <c r="E113" s="229" t="s">
        <v>19</v>
      </c>
      <c r="F113" s="230" t="s">
        <v>544</v>
      </c>
      <c r="G113" s="227"/>
      <c r="H113" s="231">
        <v>108.25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146</v>
      </c>
      <c r="AU113" s="237" t="s">
        <v>83</v>
      </c>
      <c r="AV113" s="13" t="s">
        <v>83</v>
      </c>
      <c r="AW113" s="13" t="s">
        <v>35</v>
      </c>
      <c r="AX113" s="13" t="s">
        <v>81</v>
      </c>
      <c r="AY113" s="237" t="s">
        <v>137</v>
      </c>
    </row>
    <row r="114" s="14" customFormat="1">
      <c r="A114" s="14"/>
      <c r="B114" s="238"/>
      <c r="C114" s="239"/>
      <c r="D114" s="228" t="s">
        <v>146</v>
      </c>
      <c r="E114" s="240" t="s">
        <v>19</v>
      </c>
      <c r="F114" s="241" t="s">
        <v>545</v>
      </c>
      <c r="G114" s="239"/>
      <c r="H114" s="240" t="s">
        <v>19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146</v>
      </c>
      <c r="AU114" s="247" t="s">
        <v>83</v>
      </c>
      <c r="AV114" s="14" t="s">
        <v>81</v>
      </c>
      <c r="AW114" s="14" t="s">
        <v>35</v>
      </c>
      <c r="AX114" s="14" t="s">
        <v>74</v>
      </c>
      <c r="AY114" s="247" t="s">
        <v>137</v>
      </c>
    </row>
    <row r="115" s="2" customFormat="1" ht="14.4" customHeight="1">
      <c r="A115" s="39"/>
      <c r="B115" s="40"/>
      <c r="C115" s="213" t="s">
        <v>199</v>
      </c>
      <c r="D115" s="213" t="s">
        <v>139</v>
      </c>
      <c r="E115" s="214" t="s">
        <v>279</v>
      </c>
      <c r="F115" s="215" t="s">
        <v>280</v>
      </c>
      <c r="G115" s="216" t="s">
        <v>265</v>
      </c>
      <c r="H115" s="217">
        <v>141.50399999999999</v>
      </c>
      <c r="I115" s="218"/>
      <c r="J115" s="219">
        <f>ROUND(I115*H115,2)</f>
        <v>0</v>
      </c>
      <c r="K115" s="215" t="s">
        <v>143</v>
      </c>
      <c r="L115" s="45"/>
      <c r="M115" s="220" t="s">
        <v>19</v>
      </c>
      <c r="N115" s="221" t="s">
        <v>45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144</v>
      </c>
      <c r="AT115" s="224" t="s">
        <v>139</v>
      </c>
      <c r="AU115" s="224" t="s">
        <v>83</v>
      </c>
      <c r="AY115" s="18" t="s">
        <v>137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81</v>
      </c>
      <c r="BK115" s="225">
        <f>ROUND(I115*H115,2)</f>
        <v>0</v>
      </c>
      <c r="BL115" s="18" t="s">
        <v>144</v>
      </c>
      <c r="BM115" s="224" t="s">
        <v>546</v>
      </c>
    </row>
    <row r="116" s="13" customFormat="1">
      <c r="A116" s="13"/>
      <c r="B116" s="226"/>
      <c r="C116" s="227"/>
      <c r="D116" s="228" t="s">
        <v>146</v>
      </c>
      <c r="E116" s="229" t="s">
        <v>19</v>
      </c>
      <c r="F116" s="230" t="s">
        <v>547</v>
      </c>
      <c r="G116" s="227"/>
      <c r="H116" s="231">
        <v>141.50399999999999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146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137</v>
      </c>
    </row>
    <row r="117" s="14" customFormat="1">
      <c r="A117" s="14"/>
      <c r="B117" s="238"/>
      <c r="C117" s="239"/>
      <c r="D117" s="228" t="s">
        <v>146</v>
      </c>
      <c r="E117" s="240" t="s">
        <v>19</v>
      </c>
      <c r="F117" s="241" t="s">
        <v>435</v>
      </c>
      <c r="G117" s="239"/>
      <c r="H117" s="240" t="s">
        <v>19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146</v>
      </c>
      <c r="AU117" s="247" t="s">
        <v>83</v>
      </c>
      <c r="AV117" s="14" t="s">
        <v>81</v>
      </c>
      <c r="AW117" s="14" t="s">
        <v>35</v>
      </c>
      <c r="AX117" s="14" t="s">
        <v>74</v>
      </c>
      <c r="AY117" s="247" t="s">
        <v>137</v>
      </c>
    </row>
    <row r="118" s="2" customFormat="1" ht="14.4" customHeight="1">
      <c r="A118" s="39"/>
      <c r="B118" s="40"/>
      <c r="C118" s="213" t="s">
        <v>206</v>
      </c>
      <c r="D118" s="213" t="s">
        <v>139</v>
      </c>
      <c r="E118" s="214" t="s">
        <v>289</v>
      </c>
      <c r="F118" s="215" t="s">
        <v>290</v>
      </c>
      <c r="G118" s="216" t="s">
        <v>265</v>
      </c>
      <c r="H118" s="217">
        <v>141.50399999999999</v>
      </c>
      <c r="I118" s="218"/>
      <c r="J118" s="219">
        <f>ROUND(I118*H118,2)</f>
        <v>0</v>
      </c>
      <c r="K118" s="215" t="s">
        <v>143</v>
      </c>
      <c r="L118" s="45"/>
      <c r="M118" s="220" t="s">
        <v>19</v>
      </c>
      <c r="N118" s="221" t="s">
        <v>45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144</v>
      </c>
      <c r="AT118" s="224" t="s">
        <v>139</v>
      </c>
      <c r="AU118" s="224" t="s">
        <v>83</v>
      </c>
      <c r="AY118" s="18" t="s">
        <v>137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81</v>
      </c>
      <c r="BK118" s="225">
        <f>ROUND(I118*H118,2)</f>
        <v>0</v>
      </c>
      <c r="BL118" s="18" t="s">
        <v>144</v>
      </c>
      <c r="BM118" s="224" t="s">
        <v>548</v>
      </c>
    </row>
    <row r="119" s="2" customFormat="1" ht="14.4" customHeight="1">
      <c r="A119" s="39"/>
      <c r="B119" s="40"/>
      <c r="C119" s="213" t="s">
        <v>211</v>
      </c>
      <c r="D119" s="213" t="s">
        <v>139</v>
      </c>
      <c r="E119" s="214" t="s">
        <v>293</v>
      </c>
      <c r="F119" s="215" t="s">
        <v>294</v>
      </c>
      <c r="G119" s="216" t="s">
        <v>265</v>
      </c>
      <c r="H119" s="217">
        <v>849.024</v>
      </c>
      <c r="I119" s="218"/>
      <c r="J119" s="219">
        <f>ROUND(I119*H119,2)</f>
        <v>0</v>
      </c>
      <c r="K119" s="215" t="s">
        <v>143</v>
      </c>
      <c r="L119" s="45"/>
      <c r="M119" s="220" t="s">
        <v>19</v>
      </c>
      <c r="N119" s="221" t="s">
        <v>45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144</v>
      </c>
      <c r="AT119" s="224" t="s">
        <v>139</v>
      </c>
      <c r="AU119" s="224" t="s">
        <v>83</v>
      </c>
      <c r="AY119" s="18" t="s">
        <v>137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81</v>
      </c>
      <c r="BK119" s="225">
        <f>ROUND(I119*H119,2)</f>
        <v>0</v>
      </c>
      <c r="BL119" s="18" t="s">
        <v>144</v>
      </c>
      <c r="BM119" s="224" t="s">
        <v>549</v>
      </c>
    </row>
    <row r="120" s="13" customFormat="1">
      <c r="A120" s="13"/>
      <c r="B120" s="226"/>
      <c r="C120" s="227"/>
      <c r="D120" s="228" t="s">
        <v>146</v>
      </c>
      <c r="E120" s="229" t="s">
        <v>19</v>
      </c>
      <c r="F120" s="230" t="s">
        <v>550</v>
      </c>
      <c r="G120" s="227"/>
      <c r="H120" s="231">
        <v>849.024</v>
      </c>
      <c r="I120" s="232"/>
      <c r="J120" s="227"/>
      <c r="K120" s="227"/>
      <c r="L120" s="233"/>
      <c r="M120" s="266"/>
      <c r="N120" s="267"/>
      <c r="O120" s="267"/>
      <c r="P120" s="267"/>
      <c r="Q120" s="267"/>
      <c r="R120" s="267"/>
      <c r="S120" s="267"/>
      <c r="T120" s="26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146</v>
      </c>
      <c r="AU120" s="237" t="s">
        <v>83</v>
      </c>
      <c r="AV120" s="13" t="s">
        <v>83</v>
      </c>
      <c r="AW120" s="13" t="s">
        <v>35</v>
      </c>
      <c r="AX120" s="13" t="s">
        <v>81</v>
      </c>
      <c r="AY120" s="237" t="s">
        <v>137</v>
      </c>
    </row>
    <row r="121" s="2" customFormat="1" ht="6.96" customHeight="1">
      <c r="A121" s="39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45"/>
      <c r="M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</sheetData>
  <sheetProtection sheet="1" autoFilter="0" formatColumns="0" formatRows="0" objects="1" scenarios="1" spinCount="100000" saltValue="qNeyBBI0oRLdvdPmj7ZQHQqpfHKkP3qM6AElDj1SEom8tgqakKCWgfNHZT9PPCu/OrG/CHYphtQCqf/fN22c5w==" hashValue="DUI749YLqraY5ZH6zKyfuMji3xVoxil2s/tUz9+IL9h8T99jI/gBFjZWnk59rPP2JDPvixHozkv2gDjnR16A5Q==" algorithmName="SHA-512" password="CC35"/>
  <autoFilter ref="C86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Větrolamy V1 a V2 v k.ú. Vedrovice a Jezeřany – projektová dokumentace</v>
      </c>
      <c r="F7" s="143"/>
      <c r="G7" s="143"/>
      <c r="H7" s="143"/>
      <c r="L7" s="21"/>
    </row>
    <row r="8" s="1" customFormat="1" ht="12" customHeight="1">
      <c r="B8" s="21"/>
      <c r="D8" s="143" t="s">
        <v>109</v>
      </c>
      <c r="L8" s="21"/>
    </row>
    <row r="9" s="2" customFormat="1" ht="16.5" customHeight="1">
      <c r="A9" s="39"/>
      <c r="B9" s="45"/>
      <c r="C9" s="39"/>
      <c r="D9" s="39"/>
      <c r="E9" s="144" t="s">
        <v>451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388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551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18. 4. 2021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ROUND((SUM(BE87:BE120)),  2)</f>
        <v>0</v>
      </c>
      <c r="G35" s="39"/>
      <c r="H35" s="39"/>
      <c r="I35" s="158">
        <v>0.20999999999999999</v>
      </c>
      <c r="J35" s="157">
        <f>ROUND(((SUM(BE87:BE120))*I35),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ROUND((SUM(BF87:BF120)),  2)</f>
        <v>0</v>
      </c>
      <c r="G36" s="39"/>
      <c r="H36" s="39"/>
      <c r="I36" s="158">
        <v>0.14999999999999999</v>
      </c>
      <c r="J36" s="157">
        <f>ROUND(((SUM(BF87:BF120))*I36),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ROUND((SUM(BG87:BG120)),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ROUND((SUM(BH87:BH120)),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ROUND((SUM(BI87:BI120)),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Větrolamy V1 a V2 v k.ú. Vedrovice a Jezeřany – projektová dokumentace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451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388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SO-2-2 - Větrolam V2 - 2. rok následná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k.ú. Vedrovice a Jezeřany</v>
      </c>
      <c r="G56" s="41"/>
      <c r="H56" s="41"/>
      <c r="I56" s="33" t="s">
        <v>23</v>
      </c>
      <c r="J56" s="73" t="str">
        <f>IF(J14="","",J14)</f>
        <v>18. 4. 2021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Ing. Jaroslav Krejčí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5"/>
      <c r="C64" s="176"/>
      <c r="D64" s="177" t="s">
        <v>390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519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122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Větrolamy V1 a V2 v k.ú. Vedrovice a Jezeřany – projektová dokumentace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109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451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388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SO-2-2 - Větrolam V2 - 2. rok následná péče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k.ú. Vedrovice a Jezeřany</v>
      </c>
      <c r="G81" s="41"/>
      <c r="H81" s="41"/>
      <c r="I81" s="33" t="s">
        <v>23</v>
      </c>
      <c r="J81" s="73" t="str">
        <f>IF(J14="","",J14)</f>
        <v>18. 4. 2021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ČR-Státní pozemkový úřad</v>
      </c>
      <c r="G83" s="41"/>
      <c r="H83" s="41"/>
      <c r="I83" s="33" t="s">
        <v>32</v>
      </c>
      <c r="J83" s="37" t="str">
        <f>E23</f>
        <v>Ing. Jaroslav Krejčí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IF(E20="","",E20)</f>
        <v>Vyplň údaj</v>
      </c>
      <c r="G84" s="41"/>
      <c r="H84" s="41"/>
      <c r="I84" s="33" t="s">
        <v>36</v>
      </c>
      <c r="J84" s="37" t="str">
        <f>E26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123</v>
      </c>
      <c r="D86" s="189" t="s">
        <v>59</v>
      </c>
      <c r="E86" s="189" t="s">
        <v>55</v>
      </c>
      <c r="F86" s="189" t="s">
        <v>56</v>
      </c>
      <c r="G86" s="189" t="s">
        <v>124</v>
      </c>
      <c r="H86" s="189" t="s">
        <v>125</v>
      </c>
      <c r="I86" s="189" t="s">
        <v>126</v>
      </c>
      <c r="J86" s="189" t="s">
        <v>113</v>
      </c>
      <c r="K86" s="190" t="s">
        <v>127</v>
      </c>
      <c r="L86" s="191"/>
      <c r="M86" s="93" t="s">
        <v>19</v>
      </c>
      <c r="N86" s="94" t="s">
        <v>44</v>
      </c>
      <c r="O86" s="94" t="s">
        <v>128</v>
      </c>
      <c r="P86" s="94" t="s">
        <v>129</v>
      </c>
      <c r="Q86" s="94" t="s">
        <v>130</v>
      </c>
      <c r="R86" s="94" t="s">
        <v>131</v>
      </c>
      <c r="S86" s="94" t="s">
        <v>132</v>
      </c>
      <c r="T86" s="95" t="s">
        <v>133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134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3.9600000000000004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73</v>
      </c>
      <c r="AU87" s="18" t="s">
        <v>114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73</v>
      </c>
      <c r="E88" s="200" t="s">
        <v>135</v>
      </c>
      <c r="F88" s="200" t="s">
        <v>135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3.9600000000000004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81</v>
      </c>
      <c r="AT88" s="209" t="s">
        <v>73</v>
      </c>
      <c r="AU88" s="209" t="s">
        <v>74</v>
      </c>
      <c r="AY88" s="208" t="s">
        <v>137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73</v>
      </c>
      <c r="E89" s="211" t="s">
        <v>520</v>
      </c>
      <c r="F89" s="211" t="s">
        <v>395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SUM(P90:P120)</f>
        <v>0</v>
      </c>
      <c r="Q89" s="205"/>
      <c r="R89" s="206">
        <f>SUM(R90:R120)</f>
        <v>3.9600000000000004</v>
      </c>
      <c r="S89" s="205"/>
      <c r="T89" s="207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81</v>
      </c>
      <c r="AT89" s="209" t="s">
        <v>73</v>
      </c>
      <c r="AU89" s="209" t="s">
        <v>81</v>
      </c>
      <c r="AY89" s="208" t="s">
        <v>137</v>
      </c>
      <c r="BK89" s="210">
        <f>SUM(BK90:BK120)</f>
        <v>0</v>
      </c>
    </row>
    <row r="90" s="2" customFormat="1" ht="24.15" customHeight="1">
      <c r="A90" s="39"/>
      <c r="B90" s="40"/>
      <c r="C90" s="213" t="s">
        <v>81</v>
      </c>
      <c r="D90" s="213" t="s">
        <v>139</v>
      </c>
      <c r="E90" s="214" t="s">
        <v>396</v>
      </c>
      <c r="F90" s="215" t="s">
        <v>397</v>
      </c>
      <c r="G90" s="216" t="s">
        <v>209</v>
      </c>
      <c r="H90" s="217">
        <v>294</v>
      </c>
      <c r="I90" s="218"/>
      <c r="J90" s="219">
        <f>ROUND(I90*H90,2)</f>
        <v>0</v>
      </c>
      <c r="K90" s="215" t="s">
        <v>143</v>
      </c>
      <c r="L90" s="45"/>
      <c r="M90" s="220" t="s">
        <v>19</v>
      </c>
      <c r="N90" s="221" t="s">
        <v>45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144</v>
      </c>
      <c r="AT90" s="224" t="s">
        <v>139</v>
      </c>
      <c r="AU90" s="224" t="s">
        <v>83</v>
      </c>
      <c r="AY90" s="18" t="s">
        <v>137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81</v>
      </c>
      <c r="BK90" s="225">
        <f>ROUND(I90*H90,2)</f>
        <v>0</v>
      </c>
      <c r="BL90" s="18" t="s">
        <v>144</v>
      </c>
      <c r="BM90" s="224" t="s">
        <v>521</v>
      </c>
    </row>
    <row r="91" s="13" customFormat="1">
      <c r="A91" s="13"/>
      <c r="B91" s="226"/>
      <c r="C91" s="227"/>
      <c r="D91" s="228" t="s">
        <v>146</v>
      </c>
      <c r="E91" s="229" t="s">
        <v>19</v>
      </c>
      <c r="F91" s="230" t="s">
        <v>522</v>
      </c>
      <c r="G91" s="227"/>
      <c r="H91" s="231">
        <v>294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146</v>
      </c>
      <c r="AU91" s="237" t="s">
        <v>83</v>
      </c>
      <c r="AV91" s="13" t="s">
        <v>83</v>
      </c>
      <c r="AW91" s="13" t="s">
        <v>35</v>
      </c>
      <c r="AX91" s="13" t="s">
        <v>81</v>
      </c>
      <c r="AY91" s="237" t="s">
        <v>137</v>
      </c>
    </row>
    <row r="92" s="14" customFormat="1">
      <c r="A92" s="14"/>
      <c r="B92" s="238"/>
      <c r="C92" s="239"/>
      <c r="D92" s="228" t="s">
        <v>146</v>
      </c>
      <c r="E92" s="240" t="s">
        <v>19</v>
      </c>
      <c r="F92" s="241" t="s">
        <v>523</v>
      </c>
      <c r="G92" s="239"/>
      <c r="H92" s="240" t="s">
        <v>19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146</v>
      </c>
      <c r="AU92" s="247" t="s">
        <v>83</v>
      </c>
      <c r="AV92" s="14" t="s">
        <v>81</v>
      </c>
      <c r="AW92" s="14" t="s">
        <v>35</v>
      </c>
      <c r="AX92" s="14" t="s">
        <v>74</v>
      </c>
      <c r="AY92" s="247" t="s">
        <v>137</v>
      </c>
    </row>
    <row r="93" s="2" customFormat="1" ht="14.4" customHeight="1">
      <c r="A93" s="39"/>
      <c r="B93" s="40"/>
      <c r="C93" s="248" t="s">
        <v>83</v>
      </c>
      <c r="D93" s="248" t="s">
        <v>149</v>
      </c>
      <c r="E93" s="249" t="s">
        <v>302</v>
      </c>
      <c r="F93" s="250" t="s">
        <v>401</v>
      </c>
      <c r="G93" s="251" t="s">
        <v>220</v>
      </c>
      <c r="H93" s="252">
        <v>294</v>
      </c>
      <c r="I93" s="253"/>
      <c r="J93" s="254">
        <f>ROUND(I93*H93,2)</f>
        <v>0</v>
      </c>
      <c r="K93" s="250" t="s">
        <v>19</v>
      </c>
      <c r="L93" s="255"/>
      <c r="M93" s="256" t="s">
        <v>19</v>
      </c>
      <c r="N93" s="257" t="s">
        <v>45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153</v>
      </c>
      <c r="AT93" s="224" t="s">
        <v>149</v>
      </c>
      <c r="AU93" s="224" t="s">
        <v>83</v>
      </c>
      <c r="AY93" s="18" t="s">
        <v>137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81</v>
      </c>
      <c r="BK93" s="225">
        <f>ROUND(I93*H93,2)</f>
        <v>0</v>
      </c>
      <c r="BL93" s="18" t="s">
        <v>144</v>
      </c>
      <c r="BM93" s="224" t="s">
        <v>524</v>
      </c>
    </row>
    <row r="94" s="2" customFormat="1" ht="14.4" customHeight="1">
      <c r="A94" s="39"/>
      <c r="B94" s="40"/>
      <c r="C94" s="213" t="s">
        <v>156</v>
      </c>
      <c r="D94" s="213" t="s">
        <v>139</v>
      </c>
      <c r="E94" s="214" t="s">
        <v>187</v>
      </c>
      <c r="F94" s="215" t="s">
        <v>188</v>
      </c>
      <c r="G94" s="216" t="s">
        <v>142</v>
      </c>
      <c r="H94" s="217">
        <v>13920</v>
      </c>
      <c r="I94" s="218"/>
      <c r="J94" s="219">
        <f>ROUND(I94*H94,2)</f>
        <v>0</v>
      </c>
      <c r="K94" s="215" t="s">
        <v>143</v>
      </c>
      <c r="L94" s="45"/>
      <c r="M94" s="220" t="s">
        <v>19</v>
      </c>
      <c r="N94" s="221" t="s">
        <v>45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144</v>
      </c>
      <c r="AT94" s="224" t="s">
        <v>139</v>
      </c>
      <c r="AU94" s="224" t="s">
        <v>83</v>
      </c>
      <c r="AY94" s="18" t="s">
        <v>137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81</v>
      </c>
      <c r="BK94" s="225">
        <f>ROUND(I94*H94,2)</f>
        <v>0</v>
      </c>
      <c r="BL94" s="18" t="s">
        <v>144</v>
      </c>
      <c r="BM94" s="224" t="s">
        <v>525</v>
      </c>
    </row>
    <row r="95" s="13" customFormat="1">
      <c r="A95" s="13"/>
      <c r="B95" s="226"/>
      <c r="C95" s="227"/>
      <c r="D95" s="228" t="s">
        <v>146</v>
      </c>
      <c r="E95" s="229" t="s">
        <v>19</v>
      </c>
      <c r="F95" s="230" t="s">
        <v>526</v>
      </c>
      <c r="G95" s="227"/>
      <c r="H95" s="231">
        <v>13920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146</v>
      </c>
      <c r="AU95" s="237" t="s">
        <v>83</v>
      </c>
      <c r="AV95" s="13" t="s">
        <v>83</v>
      </c>
      <c r="AW95" s="13" t="s">
        <v>35</v>
      </c>
      <c r="AX95" s="13" t="s">
        <v>81</v>
      </c>
      <c r="AY95" s="237" t="s">
        <v>137</v>
      </c>
    </row>
    <row r="96" s="14" customFormat="1">
      <c r="A96" s="14"/>
      <c r="B96" s="238"/>
      <c r="C96" s="239"/>
      <c r="D96" s="228" t="s">
        <v>146</v>
      </c>
      <c r="E96" s="240" t="s">
        <v>19</v>
      </c>
      <c r="F96" s="241" t="s">
        <v>527</v>
      </c>
      <c r="G96" s="239"/>
      <c r="H96" s="240" t="s">
        <v>19</v>
      </c>
      <c r="I96" s="242"/>
      <c r="J96" s="239"/>
      <c r="K96" s="239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146</v>
      </c>
      <c r="AU96" s="247" t="s">
        <v>83</v>
      </c>
      <c r="AV96" s="14" t="s">
        <v>81</v>
      </c>
      <c r="AW96" s="14" t="s">
        <v>35</v>
      </c>
      <c r="AX96" s="14" t="s">
        <v>74</v>
      </c>
      <c r="AY96" s="247" t="s">
        <v>137</v>
      </c>
    </row>
    <row r="97" s="2" customFormat="1" ht="14.4" customHeight="1">
      <c r="A97" s="39"/>
      <c r="B97" s="40"/>
      <c r="C97" s="213" t="s">
        <v>144</v>
      </c>
      <c r="D97" s="213" t="s">
        <v>139</v>
      </c>
      <c r="E97" s="214" t="s">
        <v>257</v>
      </c>
      <c r="F97" s="215" t="s">
        <v>258</v>
      </c>
      <c r="G97" s="216" t="s">
        <v>142</v>
      </c>
      <c r="H97" s="217">
        <v>198</v>
      </c>
      <c r="I97" s="218"/>
      <c r="J97" s="219">
        <f>ROUND(I97*H97,2)</f>
        <v>0</v>
      </c>
      <c r="K97" s="215" t="s">
        <v>143</v>
      </c>
      <c r="L97" s="45"/>
      <c r="M97" s="220" t="s">
        <v>19</v>
      </c>
      <c r="N97" s="221" t="s">
        <v>45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144</v>
      </c>
      <c r="AT97" s="224" t="s">
        <v>139</v>
      </c>
      <c r="AU97" s="224" t="s">
        <v>83</v>
      </c>
      <c r="AY97" s="18" t="s">
        <v>137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81</v>
      </c>
      <c r="BK97" s="225">
        <f>ROUND(I97*H97,2)</f>
        <v>0</v>
      </c>
      <c r="BL97" s="18" t="s">
        <v>144</v>
      </c>
      <c r="BM97" s="224" t="s">
        <v>528</v>
      </c>
    </row>
    <row r="98" s="13" customFormat="1">
      <c r="A98" s="13"/>
      <c r="B98" s="226"/>
      <c r="C98" s="227"/>
      <c r="D98" s="228" t="s">
        <v>146</v>
      </c>
      <c r="E98" s="229" t="s">
        <v>19</v>
      </c>
      <c r="F98" s="230" t="s">
        <v>529</v>
      </c>
      <c r="G98" s="227"/>
      <c r="H98" s="231">
        <v>198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146</v>
      </c>
      <c r="AU98" s="237" t="s">
        <v>83</v>
      </c>
      <c r="AV98" s="13" t="s">
        <v>83</v>
      </c>
      <c r="AW98" s="13" t="s">
        <v>35</v>
      </c>
      <c r="AX98" s="13" t="s">
        <v>74</v>
      </c>
      <c r="AY98" s="237" t="s">
        <v>137</v>
      </c>
    </row>
    <row r="99" s="14" customFormat="1">
      <c r="A99" s="14"/>
      <c r="B99" s="238"/>
      <c r="C99" s="239"/>
      <c r="D99" s="228" t="s">
        <v>146</v>
      </c>
      <c r="E99" s="240" t="s">
        <v>19</v>
      </c>
      <c r="F99" s="241" t="s">
        <v>530</v>
      </c>
      <c r="G99" s="239"/>
      <c r="H99" s="240" t="s">
        <v>19</v>
      </c>
      <c r="I99" s="242"/>
      <c r="J99" s="239"/>
      <c r="K99" s="239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146</v>
      </c>
      <c r="AU99" s="247" t="s">
        <v>83</v>
      </c>
      <c r="AV99" s="14" t="s">
        <v>81</v>
      </c>
      <c r="AW99" s="14" t="s">
        <v>35</v>
      </c>
      <c r="AX99" s="14" t="s">
        <v>74</v>
      </c>
      <c r="AY99" s="247" t="s">
        <v>137</v>
      </c>
    </row>
    <row r="100" s="15" customFormat="1">
      <c r="A100" s="15"/>
      <c r="B100" s="269"/>
      <c r="C100" s="270"/>
      <c r="D100" s="228" t="s">
        <v>146</v>
      </c>
      <c r="E100" s="271" t="s">
        <v>19</v>
      </c>
      <c r="F100" s="272" t="s">
        <v>531</v>
      </c>
      <c r="G100" s="270"/>
      <c r="H100" s="273">
        <v>198</v>
      </c>
      <c r="I100" s="274"/>
      <c r="J100" s="270"/>
      <c r="K100" s="270"/>
      <c r="L100" s="275"/>
      <c r="M100" s="276"/>
      <c r="N100" s="277"/>
      <c r="O100" s="277"/>
      <c r="P100" s="277"/>
      <c r="Q100" s="277"/>
      <c r="R100" s="277"/>
      <c r="S100" s="277"/>
      <c r="T100" s="27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9" t="s">
        <v>146</v>
      </c>
      <c r="AU100" s="279" t="s">
        <v>83</v>
      </c>
      <c r="AV100" s="15" t="s">
        <v>144</v>
      </c>
      <c r="AW100" s="15" t="s">
        <v>35</v>
      </c>
      <c r="AX100" s="15" t="s">
        <v>81</v>
      </c>
      <c r="AY100" s="279" t="s">
        <v>137</v>
      </c>
    </row>
    <row r="101" s="2" customFormat="1" ht="14.4" customHeight="1">
      <c r="A101" s="39"/>
      <c r="B101" s="40"/>
      <c r="C101" s="248" t="s">
        <v>164</v>
      </c>
      <c r="D101" s="248" t="s">
        <v>149</v>
      </c>
      <c r="E101" s="249" t="s">
        <v>263</v>
      </c>
      <c r="F101" s="250" t="s">
        <v>264</v>
      </c>
      <c r="G101" s="251" t="s">
        <v>265</v>
      </c>
      <c r="H101" s="252">
        <v>19.800000000000001</v>
      </c>
      <c r="I101" s="253"/>
      <c r="J101" s="254">
        <f>ROUND(I101*H101,2)</f>
        <v>0</v>
      </c>
      <c r="K101" s="250" t="s">
        <v>143</v>
      </c>
      <c r="L101" s="255"/>
      <c r="M101" s="256" t="s">
        <v>19</v>
      </c>
      <c r="N101" s="257" t="s">
        <v>45</v>
      </c>
      <c r="O101" s="85"/>
      <c r="P101" s="222">
        <f>O101*H101</f>
        <v>0</v>
      </c>
      <c r="Q101" s="222">
        <v>0.20000000000000001</v>
      </c>
      <c r="R101" s="222">
        <f>Q101*H101</f>
        <v>3.9600000000000004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153</v>
      </c>
      <c r="AT101" s="224" t="s">
        <v>149</v>
      </c>
      <c r="AU101" s="224" t="s">
        <v>83</v>
      </c>
      <c r="AY101" s="18" t="s">
        <v>137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81</v>
      </c>
      <c r="BK101" s="225">
        <f>ROUND(I101*H101,2)</f>
        <v>0</v>
      </c>
      <c r="BL101" s="18" t="s">
        <v>144</v>
      </c>
      <c r="BM101" s="224" t="s">
        <v>532</v>
      </c>
    </row>
    <row r="102" s="13" customFormat="1">
      <c r="A102" s="13"/>
      <c r="B102" s="226"/>
      <c r="C102" s="227"/>
      <c r="D102" s="228" t="s">
        <v>146</v>
      </c>
      <c r="E102" s="229" t="s">
        <v>19</v>
      </c>
      <c r="F102" s="230" t="s">
        <v>533</v>
      </c>
      <c r="G102" s="227"/>
      <c r="H102" s="231">
        <v>19.800000000000001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146</v>
      </c>
      <c r="AU102" s="237" t="s">
        <v>83</v>
      </c>
      <c r="AV102" s="13" t="s">
        <v>83</v>
      </c>
      <c r="AW102" s="13" t="s">
        <v>35</v>
      </c>
      <c r="AX102" s="13" t="s">
        <v>81</v>
      </c>
      <c r="AY102" s="237" t="s">
        <v>137</v>
      </c>
    </row>
    <row r="103" s="2" customFormat="1" ht="14.4" customHeight="1">
      <c r="A103" s="39"/>
      <c r="B103" s="40"/>
      <c r="C103" s="213" t="s">
        <v>168</v>
      </c>
      <c r="D103" s="213" t="s">
        <v>139</v>
      </c>
      <c r="E103" s="214" t="s">
        <v>412</v>
      </c>
      <c r="F103" s="215" t="s">
        <v>413</v>
      </c>
      <c r="G103" s="216" t="s">
        <v>414</v>
      </c>
      <c r="H103" s="217">
        <v>39.600000000000001</v>
      </c>
      <c r="I103" s="218"/>
      <c r="J103" s="219">
        <f>ROUND(I103*H103,2)</f>
        <v>0</v>
      </c>
      <c r="K103" s="215" t="s">
        <v>143</v>
      </c>
      <c r="L103" s="45"/>
      <c r="M103" s="220" t="s">
        <v>19</v>
      </c>
      <c r="N103" s="221" t="s">
        <v>45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144</v>
      </c>
      <c r="AT103" s="224" t="s">
        <v>139</v>
      </c>
      <c r="AU103" s="224" t="s">
        <v>83</v>
      </c>
      <c r="AY103" s="18" t="s">
        <v>137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81</v>
      </c>
      <c r="BK103" s="225">
        <f>ROUND(I103*H103,2)</f>
        <v>0</v>
      </c>
      <c r="BL103" s="18" t="s">
        <v>144</v>
      </c>
      <c r="BM103" s="224" t="s">
        <v>534</v>
      </c>
    </row>
    <row r="104" s="13" customFormat="1">
      <c r="A104" s="13"/>
      <c r="B104" s="226"/>
      <c r="C104" s="227"/>
      <c r="D104" s="228" t="s">
        <v>146</v>
      </c>
      <c r="E104" s="229" t="s">
        <v>19</v>
      </c>
      <c r="F104" s="230" t="s">
        <v>535</v>
      </c>
      <c r="G104" s="227"/>
      <c r="H104" s="231">
        <v>39.600000000000001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146</v>
      </c>
      <c r="AU104" s="237" t="s">
        <v>83</v>
      </c>
      <c r="AV104" s="13" t="s">
        <v>83</v>
      </c>
      <c r="AW104" s="13" t="s">
        <v>35</v>
      </c>
      <c r="AX104" s="13" t="s">
        <v>81</v>
      </c>
      <c r="AY104" s="237" t="s">
        <v>137</v>
      </c>
    </row>
    <row r="105" s="14" customFormat="1">
      <c r="A105" s="14"/>
      <c r="B105" s="238"/>
      <c r="C105" s="239"/>
      <c r="D105" s="228" t="s">
        <v>146</v>
      </c>
      <c r="E105" s="240" t="s">
        <v>19</v>
      </c>
      <c r="F105" s="241" t="s">
        <v>536</v>
      </c>
      <c r="G105" s="239"/>
      <c r="H105" s="240" t="s">
        <v>19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146</v>
      </c>
      <c r="AU105" s="247" t="s">
        <v>83</v>
      </c>
      <c r="AV105" s="14" t="s">
        <v>81</v>
      </c>
      <c r="AW105" s="14" t="s">
        <v>35</v>
      </c>
      <c r="AX105" s="14" t="s">
        <v>74</v>
      </c>
      <c r="AY105" s="247" t="s">
        <v>137</v>
      </c>
    </row>
    <row r="106" s="14" customFormat="1">
      <c r="A106" s="14"/>
      <c r="B106" s="238"/>
      <c r="C106" s="239"/>
      <c r="D106" s="228" t="s">
        <v>146</v>
      </c>
      <c r="E106" s="240" t="s">
        <v>19</v>
      </c>
      <c r="F106" s="241" t="s">
        <v>537</v>
      </c>
      <c r="G106" s="239"/>
      <c r="H106" s="240" t="s">
        <v>19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146</v>
      </c>
      <c r="AU106" s="247" t="s">
        <v>83</v>
      </c>
      <c r="AV106" s="14" t="s">
        <v>81</v>
      </c>
      <c r="AW106" s="14" t="s">
        <v>35</v>
      </c>
      <c r="AX106" s="14" t="s">
        <v>74</v>
      </c>
      <c r="AY106" s="247" t="s">
        <v>137</v>
      </c>
    </row>
    <row r="107" s="2" customFormat="1" ht="14.4" customHeight="1">
      <c r="A107" s="39"/>
      <c r="B107" s="40"/>
      <c r="C107" s="213" t="s">
        <v>175</v>
      </c>
      <c r="D107" s="213" t="s">
        <v>139</v>
      </c>
      <c r="E107" s="214" t="s">
        <v>419</v>
      </c>
      <c r="F107" s="215" t="s">
        <v>420</v>
      </c>
      <c r="G107" s="216" t="s">
        <v>209</v>
      </c>
      <c r="H107" s="217">
        <v>990</v>
      </c>
      <c r="I107" s="218"/>
      <c r="J107" s="219">
        <f>ROUND(I107*H107,2)</f>
        <v>0</v>
      </c>
      <c r="K107" s="215" t="s">
        <v>143</v>
      </c>
      <c r="L107" s="45"/>
      <c r="M107" s="220" t="s">
        <v>19</v>
      </c>
      <c r="N107" s="221" t="s">
        <v>45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144</v>
      </c>
      <c r="AT107" s="224" t="s">
        <v>139</v>
      </c>
      <c r="AU107" s="224" t="s">
        <v>83</v>
      </c>
      <c r="AY107" s="18" t="s">
        <v>137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81</v>
      </c>
      <c r="BK107" s="225">
        <f>ROUND(I107*H107,2)</f>
        <v>0</v>
      </c>
      <c r="BL107" s="18" t="s">
        <v>144</v>
      </c>
      <c r="BM107" s="224" t="s">
        <v>538</v>
      </c>
    </row>
    <row r="108" s="13" customFormat="1">
      <c r="A108" s="13"/>
      <c r="B108" s="226"/>
      <c r="C108" s="227"/>
      <c r="D108" s="228" t="s">
        <v>146</v>
      </c>
      <c r="E108" s="229" t="s">
        <v>19</v>
      </c>
      <c r="F108" s="230" t="s">
        <v>539</v>
      </c>
      <c r="G108" s="227"/>
      <c r="H108" s="231">
        <v>990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146</v>
      </c>
      <c r="AU108" s="237" t="s">
        <v>83</v>
      </c>
      <c r="AV108" s="13" t="s">
        <v>83</v>
      </c>
      <c r="AW108" s="13" t="s">
        <v>35</v>
      </c>
      <c r="AX108" s="13" t="s">
        <v>81</v>
      </c>
      <c r="AY108" s="237" t="s">
        <v>137</v>
      </c>
    </row>
    <row r="109" s="2" customFormat="1" ht="14.4" customHeight="1">
      <c r="A109" s="39"/>
      <c r="B109" s="40"/>
      <c r="C109" s="213" t="s">
        <v>153</v>
      </c>
      <c r="D109" s="213" t="s">
        <v>139</v>
      </c>
      <c r="E109" s="214" t="s">
        <v>269</v>
      </c>
      <c r="F109" s="215" t="s">
        <v>270</v>
      </c>
      <c r="G109" s="216" t="s">
        <v>209</v>
      </c>
      <c r="H109" s="217">
        <v>2937</v>
      </c>
      <c r="I109" s="218"/>
      <c r="J109" s="219">
        <f>ROUND(I109*H109,2)</f>
        <v>0</v>
      </c>
      <c r="K109" s="215" t="s">
        <v>143</v>
      </c>
      <c r="L109" s="45"/>
      <c r="M109" s="220" t="s">
        <v>19</v>
      </c>
      <c r="N109" s="221" t="s">
        <v>45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83</v>
      </c>
      <c r="AY109" s="18" t="s">
        <v>137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81</v>
      </c>
      <c r="BK109" s="225">
        <f>ROUND(I109*H109,2)</f>
        <v>0</v>
      </c>
      <c r="BL109" s="18" t="s">
        <v>144</v>
      </c>
      <c r="BM109" s="224" t="s">
        <v>540</v>
      </c>
    </row>
    <row r="110" s="2" customFormat="1" ht="14.4" customHeight="1">
      <c r="A110" s="39"/>
      <c r="B110" s="40"/>
      <c r="C110" s="248" t="s">
        <v>186</v>
      </c>
      <c r="D110" s="248" t="s">
        <v>149</v>
      </c>
      <c r="E110" s="249" t="s">
        <v>274</v>
      </c>
      <c r="F110" s="250" t="s">
        <v>275</v>
      </c>
      <c r="G110" s="251" t="s">
        <v>182</v>
      </c>
      <c r="H110" s="252">
        <v>11.747999999999999</v>
      </c>
      <c r="I110" s="253"/>
      <c r="J110" s="254">
        <f>ROUND(I110*H110,2)</f>
        <v>0</v>
      </c>
      <c r="K110" s="250" t="s">
        <v>19</v>
      </c>
      <c r="L110" s="255"/>
      <c r="M110" s="256" t="s">
        <v>19</v>
      </c>
      <c r="N110" s="257" t="s">
        <v>45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153</v>
      </c>
      <c r="AT110" s="224" t="s">
        <v>149</v>
      </c>
      <c r="AU110" s="224" t="s">
        <v>83</v>
      </c>
      <c r="AY110" s="18" t="s">
        <v>137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81</v>
      </c>
      <c r="BK110" s="225">
        <f>ROUND(I110*H110,2)</f>
        <v>0</v>
      </c>
      <c r="BL110" s="18" t="s">
        <v>144</v>
      </c>
      <c r="BM110" s="224" t="s">
        <v>541</v>
      </c>
    </row>
    <row r="111" s="13" customFormat="1">
      <c r="A111" s="13"/>
      <c r="B111" s="226"/>
      <c r="C111" s="227"/>
      <c r="D111" s="228" t="s">
        <v>146</v>
      </c>
      <c r="E111" s="229" t="s">
        <v>19</v>
      </c>
      <c r="F111" s="230" t="s">
        <v>542</v>
      </c>
      <c r="G111" s="227"/>
      <c r="H111" s="231">
        <v>11.747999999999999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146</v>
      </c>
      <c r="AU111" s="237" t="s">
        <v>83</v>
      </c>
      <c r="AV111" s="13" t="s">
        <v>83</v>
      </c>
      <c r="AW111" s="13" t="s">
        <v>35</v>
      </c>
      <c r="AX111" s="13" t="s">
        <v>81</v>
      </c>
      <c r="AY111" s="237" t="s">
        <v>137</v>
      </c>
    </row>
    <row r="112" s="2" customFormat="1" ht="14.4" customHeight="1">
      <c r="A112" s="39"/>
      <c r="B112" s="40"/>
      <c r="C112" s="213" t="s">
        <v>192</v>
      </c>
      <c r="D112" s="213" t="s">
        <v>139</v>
      </c>
      <c r="E112" s="214" t="s">
        <v>425</v>
      </c>
      <c r="F112" s="215" t="s">
        <v>426</v>
      </c>
      <c r="G112" s="216" t="s">
        <v>19</v>
      </c>
      <c r="H112" s="217">
        <v>108.25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45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144</v>
      </c>
      <c r="AT112" s="224" t="s">
        <v>139</v>
      </c>
      <c r="AU112" s="224" t="s">
        <v>83</v>
      </c>
      <c r="AY112" s="18" t="s">
        <v>137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81</v>
      </c>
      <c r="BK112" s="225">
        <f>ROUND(I112*H112,2)</f>
        <v>0</v>
      </c>
      <c r="BL112" s="18" t="s">
        <v>144</v>
      </c>
      <c r="BM112" s="224" t="s">
        <v>543</v>
      </c>
    </row>
    <row r="113" s="13" customFormat="1">
      <c r="A113" s="13"/>
      <c r="B113" s="226"/>
      <c r="C113" s="227"/>
      <c r="D113" s="228" t="s">
        <v>146</v>
      </c>
      <c r="E113" s="229" t="s">
        <v>19</v>
      </c>
      <c r="F113" s="230" t="s">
        <v>544</v>
      </c>
      <c r="G113" s="227"/>
      <c r="H113" s="231">
        <v>108.25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146</v>
      </c>
      <c r="AU113" s="237" t="s">
        <v>83</v>
      </c>
      <c r="AV113" s="13" t="s">
        <v>83</v>
      </c>
      <c r="AW113" s="13" t="s">
        <v>35</v>
      </c>
      <c r="AX113" s="13" t="s">
        <v>81</v>
      </c>
      <c r="AY113" s="237" t="s">
        <v>137</v>
      </c>
    </row>
    <row r="114" s="14" customFormat="1">
      <c r="A114" s="14"/>
      <c r="B114" s="238"/>
      <c r="C114" s="239"/>
      <c r="D114" s="228" t="s">
        <v>146</v>
      </c>
      <c r="E114" s="240" t="s">
        <v>19</v>
      </c>
      <c r="F114" s="241" t="s">
        <v>545</v>
      </c>
      <c r="G114" s="239"/>
      <c r="H114" s="240" t="s">
        <v>19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146</v>
      </c>
      <c r="AU114" s="247" t="s">
        <v>83</v>
      </c>
      <c r="AV114" s="14" t="s">
        <v>81</v>
      </c>
      <c r="AW114" s="14" t="s">
        <v>35</v>
      </c>
      <c r="AX114" s="14" t="s">
        <v>74</v>
      </c>
      <c r="AY114" s="247" t="s">
        <v>137</v>
      </c>
    </row>
    <row r="115" s="2" customFormat="1" ht="14.4" customHeight="1">
      <c r="A115" s="39"/>
      <c r="B115" s="40"/>
      <c r="C115" s="213" t="s">
        <v>199</v>
      </c>
      <c r="D115" s="213" t="s">
        <v>139</v>
      </c>
      <c r="E115" s="214" t="s">
        <v>279</v>
      </c>
      <c r="F115" s="215" t="s">
        <v>280</v>
      </c>
      <c r="G115" s="216" t="s">
        <v>265</v>
      </c>
      <c r="H115" s="217">
        <v>141.50399999999999</v>
      </c>
      <c r="I115" s="218"/>
      <c r="J115" s="219">
        <f>ROUND(I115*H115,2)</f>
        <v>0</v>
      </c>
      <c r="K115" s="215" t="s">
        <v>143</v>
      </c>
      <c r="L115" s="45"/>
      <c r="M115" s="220" t="s">
        <v>19</v>
      </c>
      <c r="N115" s="221" t="s">
        <v>45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144</v>
      </c>
      <c r="AT115" s="224" t="s">
        <v>139</v>
      </c>
      <c r="AU115" s="224" t="s">
        <v>83</v>
      </c>
      <c r="AY115" s="18" t="s">
        <v>137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81</v>
      </c>
      <c r="BK115" s="225">
        <f>ROUND(I115*H115,2)</f>
        <v>0</v>
      </c>
      <c r="BL115" s="18" t="s">
        <v>144</v>
      </c>
      <c r="BM115" s="224" t="s">
        <v>546</v>
      </c>
    </row>
    <row r="116" s="13" customFormat="1">
      <c r="A116" s="13"/>
      <c r="B116" s="226"/>
      <c r="C116" s="227"/>
      <c r="D116" s="228" t="s">
        <v>146</v>
      </c>
      <c r="E116" s="229" t="s">
        <v>19</v>
      </c>
      <c r="F116" s="230" t="s">
        <v>547</v>
      </c>
      <c r="G116" s="227"/>
      <c r="H116" s="231">
        <v>141.50399999999999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146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137</v>
      </c>
    </row>
    <row r="117" s="14" customFormat="1">
      <c r="A117" s="14"/>
      <c r="B117" s="238"/>
      <c r="C117" s="239"/>
      <c r="D117" s="228" t="s">
        <v>146</v>
      </c>
      <c r="E117" s="240" t="s">
        <v>19</v>
      </c>
      <c r="F117" s="241" t="s">
        <v>435</v>
      </c>
      <c r="G117" s="239"/>
      <c r="H117" s="240" t="s">
        <v>19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146</v>
      </c>
      <c r="AU117" s="247" t="s">
        <v>83</v>
      </c>
      <c r="AV117" s="14" t="s">
        <v>81</v>
      </c>
      <c r="AW117" s="14" t="s">
        <v>35</v>
      </c>
      <c r="AX117" s="14" t="s">
        <v>74</v>
      </c>
      <c r="AY117" s="247" t="s">
        <v>137</v>
      </c>
    </row>
    <row r="118" s="2" customFormat="1" ht="14.4" customHeight="1">
      <c r="A118" s="39"/>
      <c r="B118" s="40"/>
      <c r="C118" s="213" t="s">
        <v>206</v>
      </c>
      <c r="D118" s="213" t="s">
        <v>139</v>
      </c>
      <c r="E118" s="214" t="s">
        <v>289</v>
      </c>
      <c r="F118" s="215" t="s">
        <v>290</v>
      </c>
      <c r="G118" s="216" t="s">
        <v>265</v>
      </c>
      <c r="H118" s="217">
        <v>141.50399999999999</v>
      </c>
      <c r="I118" s="218"/>
      <c r="J118" s="219">
        <f>ROUND(I118*H118,2)</f>
        <v>0</v>
      </c>
      <c r="K118" s="215" t="s">
        <v>143</v>
      </c>
      <c r="L118" s="45"/>
      <c r="M118" s="220" t="s">
        <v>19</v>
      </c>
      <c r="N118" s="221" t="s">
        <v>45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144</v>
      </c>
      <c r="AT118" s="224" t="s">
        <v>139</v>
      </c>
      <c r="AU118" s="224" t="s">
        <v>83</v>
      </c>
      <c r="AY118" s="18" t="s">
        <v>137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81</v>
      </c>
      <c r="BK118" s="225">
        <f>ROUND(I118*H118,2)</f>
        <v>0</v>
      </c>
      <c r="BL118" s="18" t="s">
        <v>144</v>
      </c>
      <c r="BM118" s="224" t="s">
        <v>548</v>
      </c>
    </row>
    <row r="119" s="2" customFormat="1" ht="14.4" customHeight="1">
      <c r="A119" s="39"/>
      <c r="B119" s="40"/>
      <c r="C119" s="213" t="s">
        <v>211</v>
      </c>
      <c r="D119" s="213" t="s">
        <v>139</v>
      </c>
      <c r="E119" s="214" t="s">
        <v>293</v>
      </c>
      <c r="F119" s="215" t="s">
        <v>294</v>
      </c>
      <c r="G119" s="216" t="s">
        <v>265</v>
      </c>
      <c r="H119" s="217">
        <v>849.024</v>
      </c>
      <c r="I119" s="218"/>
      <c r="J119" s="219">
        <f>ROUND(I119*H119,2)</f>
        <v>0</v>
      </c>
      <c r="K119" s="215" t="s">
        <v>143</v>
      </c>
      <c r="L119" s="45"/>
      <c r="M119" s="220" t="s">
        <v>19</v>
      </c>
      <c r="N119" s="221" t="s">
        <v>45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144</v>
      </c>
      <c r="AT119" s="224" t="s">
        <v>139</v>
      </c>
      <c r="AU119" s="224" t="s">
        <v>83</v>
      </c>
      <c r="AY119" s="18" t="s">
        <v>137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81</v>
      </c>
      <c r="BK119" s="225">
        <f>ROUND(I119*H119,2)</f>
        <v>0</v>
      </c>
      <c r="BL119" s="18" t="s">
        <v>144</v>
      </c>
      <c r="BM119" s="224" t="s">
        <v>549</v>
      </c>
    </row>
    <row r="120" s="13" customFormat="1">
      <c r="A120" s="13"/>
      <c r="B120" s="226"/>
      <c r="C120" s="227"/>
      <c r="D120" s="228" t="s">
        <v>146</v>
      </c>
      <c r="E120" s="229" t="s">
        <v>19</v>
      </c>
      <c r="F120" s="230" t="s">
        <v>550</v>
      </c>
      <c r="G120" s="227"/>
      <c r="H120" s="231">
        <v>849.024</v>
      </c>
      <c r="I120" s="232"/>
      <c r="J120" s="227"/>
      <c r="K120" s="227"/>
      <c r="L120" s="233"/>
      <c r="M120" s="266"/>
      <c r="N120" s="267"/>
      <c r="O120" s="267"/>
      <c r="P120" s="267"/>
      <c r="Q120" s="267"/>
      <c r="R120" s="267"/>
      <c r="S120" s="267"/>
      <c r="T120" s="26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146</v>
      </c>
      <c r="AU120" s="237" t="s">
        <v>83</v>
      </c>
      <c r="AV120" s="13" t="s">
        <v>83</v>
      </c>
      <c r="AW120" s="13" t="s">
        <v>35</v>
      </c>
      <c r="AX120" s="13" t="s">
        <v>81</v>
      </c>
      <c r="AY120" s="237" t="s">
        <v>137</v>
      </c>
    </row>
    <row r="121" s="2" customFormat="1" ht="6.96" customHeight="1">
      <c r="A121" s="39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45"/>
      <c r="M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</sheetData>
  <sheetProtection sheet="1" autoFilter="0" formatColumns="0" formatRows="0" objects="1" scenarios="1" spinCount="100000" saltValue="JK3EV9OcIXmp4Q/v29UE6Z+QEqkGkMWwVNdkUCu10C48pI9N3XvWZXSZke9QhMPSJlLUMHdEMxVPakSpu0IbuA==" hashValue="yER4MCmWLwQnMsGXTQCwHy/aEDhxyIOYNiaiaFaarS4SY9OXDPxw58AMoD0DtVsUdpB0t7k9198Gl26qhBHQjQ==" algorithmName="SHA-512" password="CC35"/>
  <autoFilter ref="C86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83</v>
      </c>
    </row>
    <row r="4" s="1" customFormat="1" ht="24.96" customHeight="1">
      <c r="B4" s="21"/>
      <c r="D4" s="141" t="s">
        <v>108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Větrolamy V1 a V2 v k.ú. Vedrovice a Jezeřany – projektová dokumentace</v>
      </c>
      <c r="F7" s="143"/>
      <c r="G7" s="143"/>
      <c r="H7" s="143"/>
      <c r="L7" s="21"/>
    </row>
    <row r="8" s="1" customFormat="1" ht="12" customHeight="1">
      <c r="B8" s="21"/>
      <c r="D8" s="143" t="s">
        <v>109</v>
      </c>
      <c r="L8" s="21"/>
    </row>
    <row r="9" s="2" customFormat="1" ht="16.5" customHeight="1">
      <c r="A9" s="39"/>
      <c r="B9" s="45"/>
      <c r="C9" s="39"/>
      <c r="D9" s="39"/>
      <c r="E9" s="144" t="s">
        <v>451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388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552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18. 4. 2021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38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40</v>
      </c>
      <c r="E32" s="39"/>
      <c r="F32" s="39"/>
      <c r="G32" s="39"/>
      <c r="H32" s="39"/>
      <c r="I32" s="39"/>
      <c r="J32" s="154">
        <f>ROUND(J87,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42</v>
      </c>
      <c r="G34" s="39"/>
      <c r="H34" s="39"/>
      <c r="I34" s="155" t="s">
        <v>41</v>
      </c>
      <c r="J34" s="155" t="s">
        <v>43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44</v>
      </c>
      <c r="E35" s="143" t="s">
        <v>45</v>
      </c>
      <c r="F35" s="157">
        <f>ROUND((SUM(BE87:BE123)),  2)</f>
        <v>0</v>
      </c>
      <c r="G35" s="39"/>
      <c r="H35" s="39"/>
      <c r="I35" s="158">
        <v>0.20999999999999999</v>
      </c>
      <c r="J35" s="157">
        <f>ROUND(((SUM(BE87:BE123))*I35),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46</v>
      </c>
      <c r="F36" s="157">
        <f>ROUND((SUM(BF87:BF123)),  2)</f>
        <v>0</v>
      </c>
      <c r="G36" s="39"/>
      <c r="H36" s="39"/>
      <c r="I36" s="158">
        <v>0.14999999999999999</v>
      </c>
      <c r="J36" s="157">
        <f>ROUND(((SUM(BF87:BF123))*I36),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ROUND((SUM(BG87:BG123)),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48</v>
      </c>
      <c r="F38" s="157">
        <f>ROUND((SUM(BH87:BH123)),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49</v>
      </c>
      <c r="F39" s="157">
        <f>ROUND((SUM(BI87:BI123)),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50</v>
      </c>
      <c r="E41" s="161"/>
      <c r="F41" s="161"/>
      <c r="G41" s="162" t="s">
        <v>51</v>
      </c>
      <c r="H41" s="163" t="s">
        <v>52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111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Větrolamy V1 a V2 v k.ú. Vedrovice a Jezeřany – projektová dokumentace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109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451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388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SO-2-3 - Větrolam V2 - 3. rok následná péče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k.ú. Vedrovice a Jezeřany</v>
      </c>
      <c r="G56" s="41"/>
      <c r="H56" s="41"/>
      <c r="I56" s="33" t="s">
        <v>23</v>
      </c>
      <c r="J56" s="73" t="str">
        <f>IF(J14="","",J14)</f>
        <v>18. 4. 2021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ČR-Státní pozemkový úřad</v>
      </c>
      <c r="G58" s="41"/>
      <c r="H58" s="41"/>
      <c r="I58" s="33" t="s">
        <v>32</v>
      </c>
      <c r="J58" s="37" t="str">
        <f>E23</f>
        <v>Ing. Jaroslav Krejčí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112</v>
      </c>
      <c r="D61" s="172"/>
      <c r="E61" s="172"/>
      <c r="F61" s="172"/>
      <c r="G61" s="172"/>
      <c r="H61" s="172"/>
      <c r="I61" s="172"/>
      <c r="J61" s="173" t="s">
        <v>113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72</v>
      </c>
      <c r="D63" s="41"/>
      <c r="E63" s="41"/>
      <c r="F63" s="41"/>
      <c r="G63" s="41"/>
      <c r="H63" s="41"/>
      <c r="I63" s="41"/>
      <c r="J63" s="103">
        <f>J87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114</v>
      </c>
    </row>
    <row r="64" s="9" customFormat="1" ht="24.96" customHeight="1">
      <c r="A64" s="9"/>
      <c r="B64" s="175"/>
      <c r="C64" s="176"/>
      <c r="D64" s="177" t="s">
        <v>390</v>
      </c>
      <c r="E64" s="178"/>
      <c r="F64" s="178"/>
      <c r="G64" s="178"/>
      <c r="H64" s="178"/>
      <c r="I64" s="178"/>
      <c r="J64" s="179">
        <f>J88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553</v>
      </c>
      <c r="E65" s="183"/>
      <c r="F65" s="183"/>
      <c r="G65" s="183"/>
      <c r="H65" s="183"/>
      <c r="I65" s="183"/>
      <c r="J65" s="184">
        <f>J89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122</v>
      </c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70" t="str">
        <f>E7</f>
        <v>Větrolamy V1 a V2 v k.ú. Vedrovice a Jezeřany – projektová dokumentace</v>
      </c>
      <c r="F75" s="33"/>
      <c r="G75" s="33"/>
      <c r="H75" s="33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1" customFormat="1" ht="12" customHeight="1">
      <c r="B76" s="22"/>
      <c r="C76" s="33" t="s">
        <v>109</v>
      </c>
      <c r="D76" s="23"/>
      <c r="E76" s="23"/>
      <c r="F76" s="23"/>
      <c r="G76" s="23"/>
      <c r="H76" s="23"/>
      <c r="I76" s="23"/>
      <c r="J76" s="23"/>
      <c r="K76" s="23"/>
      <c r="L76" s="21"/>
    </row>
    <row r="77" s="2" customFormat="1" ht="16.5" customHeight="1">
      <c r="A77" s="39"/>
      <c r="B77" s="40"/>
      <c r="C77" s="41"/>
      <c r="D77" s="41"/>
      <c r="E77" s="170" t="s">
        <v>451</v>
      </c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388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E11</f>
        <v>SO-2-3 - Větrolam V2 - 3. rok následná péče</v>
      </c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F14</f>
        <v>k.ú. Vedrovice a Jezeřany</v>
      </c>
      <c r="G81" s="41"/>
      <c r="H81" s="41"/>
      <c r="I81" s="33" t="s">
        <v>23</v>
      </c>
      <c r="J81" s="73" t="str">
        <f>IF(J14="","",J14)</f>
        <v>18. 4. 2021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E17</f>
        <v>ČR-Státní pozemkový úřad</v>
      </c>
      <c r="G83" s="41"/>
      <c r="H83" s="41"/>
      <c r="I83" s="33" t="s">
        <v>32</v>
      </c>
      <c r="J83" s="37" t="str">
        <f>E23</f>
        <v>Ing. Jaroslav Krejčí</v>
      </c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IF(E20="","",E20)</f>
        <v>Vyplň údaj</v>
      </c>
      <c r="G84" s="41"/>
      <c r="H84" s="41"/>
      <c r="I84" s="33" t="s">
        <v>36</v>
      </c>
      <c r="J84" s="37" t="str">
        <f>E26</f>
        <v xml:space="preserve"> 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86"/>
      <c r="B86" s="187"/>
      <c r="C86" s="188" t="s">
        <v>123</v>
      </c>
      <c r="D86" s="189" t="s">
        <v>59</v>
      </c>
      <c r="E86" s="189" t="s">
        <v>55</v>
      </c>
      <c r="F86" s="189" t="s">
        <v>56</v>
      </c>
      <c r="G86" s="189" t="s">
        <v>124</v>
      </c>
      <c r="H86" s="189" t="s">
        <v>125</v>
      </c>
      <c r="I86" s="189" t="s">
        <v>126</v>
      </c>
      <c r="J86" s="189" t="s">
        <v>113</v>
      </c>
      <c r="K86" s="190" t="s">
        <v>127</v>
      </c>
      <c r="L86" s="191"/>
      <c r="M86" s="93" t="s">
        <v>19</v>
      </c>
      <c r="N86" s="94" t="s">
        <v>44</v>
      </c>
      <c r="O86" s="94" t="s">
        <v>128</v>
      </c>
      <c r="P86" s="94" t="s">
        <v>129</v>
      </c>
      <c r="Q86" s="94" t="s">
        <v>130</v>
      </c>
      <c r="R86" s="94" t="s">
        <v>131</v>
      </c>
      <c r="S86" s="94" t="s">
        <v>132</v>
      </c>
      <c r="T86" s="95" t="s">
        <v>133</v>
      </c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</row>
    <row r="87" s="2" customFormat="1" ht="22.8" customHeight="1">
      <c r="A87" s="39"/>
      <c r="B87" s="40"/>
      <c r="C87" s="100" t="s">
        <v>134</v>
      </c>
      <c r="D87" s="41"/>
      <c r="E87" s="41"/>
      <c r="F87" s="41"/>
      <c r="G87" s="41"/>
      <c r="H87" s="41"/>
      <c r="I87" s="41"/>
      <c r="J87" s="192">
        <f>BK87</f>
        <v>0</v>
      </c>
      <c r="K87" s="41"/>
      <c r="L87" s="45"/>
      <c r="M87" s="96"/>
      <c r="N87" s="193"/>
      <c r="O87" s="97"/>
      <c r="P87" s="194">
        <f>P88</f>
        <v>0</v>
      </c>
      <c r="Q87" s="97"/>
      <c r="R87" s="194">
        <f>R88</f>
        <v>3.9600000000000004</v>
      </c>
      <c r="S87" s="97"/>
      <c r="T87" s="195">
        <f>T88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73</v>
      </c>
      <c r="AU87" s="18" t="s">
        <v>114</v>
      </c>
      <c r="BK87" s="196">
        <f>BK88</f>
        <v>0</v>
      </c>
    </row>
    <row r="88" s="12" customFormat="1" ht="25.92" customHeight="1">
      <c r="A88" s="12"/>
      <c r="B88" s="197"/>
      <c r="C88" s="198"/>
      <c r="D88" s="199" t="s">
        <v>73</v>
      </c>
      <c r="E88" s="200" t="s">
        <v>135</v>
      </c>
      <c r="F88" s="200" t="s">
        <v>135</v>
      </c>
      <c r="G88" s="198"/>
      <c r="H88" s="198"/>
      <c r="I88" s="201"/>
      <c r="J88" s="202">
        <f>BK88</f>
        <v>0</v>
      </c>
      <c r="K88" s="198"/>
      <c r="L88" s="203"/>
      <c r="M88" s="204"/>
      <c r="N88" s="205"/>
      <c r="O88" s="205"/>
      <c r="P88" s="206">
        <f>P89</f>
        <v>0</v>
      </c>
      <c r="Q88" s="205"/>
      <c r="R88" s="206">
        <f>R89</f>
        <v>3.9600000000000004</v>
      </c>
      <c r="S88" s="205"/>
      <c r="T88" s="207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8" t="s">
        <v>81</v>
      </c>
      <c r="AT88" s="209" t="s">
        <v>73</v>
      </c>
      <c r="AU88" s="209" t="s">
        <v>74</v>
      </c>
      <c r="AY88" s="208" t="s">
        <v>137</v>
      </c>
      <c r="BK88" s="210">
        <f>BK89</f>
        <v>0</v>
      </c>
    </row>
    <row r="89" s="12" customFormat="1" ht="22.8" customHeight="1">
      <c r="A89" s="12"/>
      <c r="B89" s="197"/>
      <c r="C89" s="198"/>
      <c r="D89" s="199" t="s">
        <v>73</v>
      </c>
      <c r="E89" s="211" t="s">
        <v>520</v>
      </c>
      <c r="F89" s="211" t="s">
        <v>444</v>
      </c>
      <c r="G89" s="198"/>
      <c r="H89" s="198"/>
      <c r="I89" s="201"/>
      <c r="J89" s="212">
        <f>BK89</f>
        <v>0</v>
      </c>
      <c r="K89" s="198"/>
      <c r="L89" s="203"/>
      <c r="M89" s="204"/>
      <c r="N89" s="205"/>
      <c r="O89" s="205"/>
      <c r="P89" s="206">
        <f>SUM(P90:P123)</f>
        <v>0</v>
      </c>
      <c r="Q89" s="205"/>
      <c r="R89" s="206">
        <f>SUM(R90:R123)</f>
        <v>3.9600000000000004</v>
      </c>
      <c r="S89" s="205"/>
      <c r="T89" s="207">
        <f>SUM(T90:T123)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81</v>
      </c>
      <c r="AT89" s="209" t="s">
        <v>73</v>
      </c>
      <c r="AU89" s="209" t="s">
        <v>81</v>
      </c>
      <c r="AY89" s="208" t="s">
        <v>137</v>
      </c>
      <c r="BK89" s="210">
        <f>SUM(BK90:BK123)</f>
        <v>0</v>
      </c>
    </row>
    <row r="90" s="2" customFormat="1" ht="24.15" customHeight="1">
      <c r="A90" s="39"/>
      <c r="B90" s="40"/>
      <c r="C90" s="213" t="s">
        <v>81</v>
      </c>
      <c r="D90" s="213" t="s">
        <v>139</v>
      </c>
      <c r="E90" s="214" t="s">
        <v>396</v>
      </c>
      <c r="F90" s="215" t="s">
        <v>397</v>
      </c>
      <c r="G90" s="216" t="s">
        <v>209</v>
      </c>
      <c r="H90" s="217">
        <v>294</v>
      </c>
      <c r="I90" s="218"/>
      <c r="J90" s="219">
        <f>ROUND(I90*H90,2)</f>
        <v>0</v>
      </c>
      <c r="K90" s="215" t="s">
        <v>143</v>
      </c>
      <c r="L90" s="45"/>
      <c r="M90" s="220" t="s">
        <v>19</v>
      </c>
      <c r="N90" s="221" t="s">
        <v>45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144</v>
      </c>
      <c r="AT90" s="224" t="s">
        <v>139</v>
      </c>
      <c r="AU90" s="224" t="s">
        <v>83</v>
      </c>
      <c r="AY90" s="18" t="s">
        <v>137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81</v>
      </c>
      <c r="BK90" s="225">
        <f>ROUND(I90*H90,2)</f>
        <v>0</v>
      </c>
      <c r="BL90" s="18" t="s">
        <v>144</v>
      </c>
      <c r="BM90" s="224" t="s">
        <v>521</v>
      </c>
    </row>
    <row r="91" s="13" customFormat="1">
      <c r="A91" s="13"/>
      <c r="B91" s="226"/>
      <c r="C91" s="227"/>
      <c r="D91" s="228" t="s">
        <v>146</v>
      </c>
      <c r="E91" s="229" t="s">
        <v>19</v>
      </c>
      <c r="F91" s="230" t="s">
        <v>522</v>
      </c>
      <c r="G91" s="227"/>
      <c r="H91" s="231">
        <v>294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146</v>
      </c>
      <c r="AU91" s="237" t="s">
        <v>83</v>
      </c>
      <c r="AV91" s="13" t="s">
        <v>83</v>
      </c>
      <c r="AW91" s="13" t="s">
        <v>35</v>
      </c>
      <c r="AX91" s="13" t="s">
        <v>81</v>
      </c>
      <c r="AY91" s="237" t="s">
        <v>137</v>
      </c>
    </row>
    <row r="92" s="14" customFormat="1">
      <c r="A92" s="14"/>
      <c r="B92" s="238"/>
      <c r="C92" s="239"/>
      <c r="D92" s="228" t="s">
        <v>146</v>
      </c>
      <c r="E92" s="240" t="s">
        <v>19</v>
      </c>
      <c r="F92" s="241" t="s">
        <v>523</v>
      </c>
      <c r="G92" s="239"/>
      <c r="H92" s="240" t="s">
        <v>19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146</v>
      </c>
      <c r="AU92" s="247" t="s">
        <v>83</v>
      </c>
      <c r="AV92" s="14" t="s">
        <v>81</v>
      </c>
      <c r="AW92" s="14" t="s">
        <v>35</v>
      </c>
      <c r="AX92" s="14" t="s">
        <v>74</v>
      </c>
      <c r="AY92" s="247" t="s">
        <v>137</v>
      </c>
    </row>
    <row r="93" s="2" customFormat="1" ht="14.4" customHeight="1">
      <c r="A93" s="39"/>
      <c r="B93" s="40"/>
      <c r="C93" s="248" t="s">
        <v>83</v>
      </c>
      <c r="D93" s="248" t="s">
        <v>149</v>
      </c>
      <c r="E93" s="249" t="s">
        <v>302</v>
      </c>
      <c r="F93" s="250" t="s">
        <v>401</v>
      </c>
      <c r="G93" s="251" t="s">
        <v>220</v>
      </c>
      <c r="H93" s="252">
        <v>294</v>
      </c>
      <c r="I93" s="253"/>
      <c r="J93" s="254">
        <f>ROUND(I93*H93,2)</f>
        <v>0</v>
      </c>
      <c r="K93" s="250" t="s">
        <v>19</v>
      </c>
      <c r="L93" s="255"/>
      <c r="M93" s="256" t="s">
        <v>19</v>
      </c>
      <c r="N93" s="257" t="s">
        <v>45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153</v>
      </c>
      <c r="AT93" s="224" t="s">
        <v>149</v>
      </c>
      <c r="AU93" s="224" t="s">
        <v>83</v>
      </c>
      <c r="AY93" s="18" t="s">
        <v>137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81</v>
      </c>
      <c r="BK93" s="225">
        <f>ROUND(I93*H93,2)</f>
        <v>0</v>
      </c>
      <c r="BL93" s="18" t="s">
        <v>144</v>
      </c>
      <c r="BM93" s="224" t="s">
        <v>524</v>
      </c>
    </row>
    <row r="94" s="2" customFormat="1" ht="14.4" customHeight="1">
      <c r="A94" s="39"/>
      <c r="B94" s="40"/>
      <c r="C94" s="213" t="s">
        <v>156</v>
      </c>
      <c r="D94" s="213" t="s">
        <v>139</v>
      </c>
      <c r="E94" s="214" t="s">
        <v>187</v>
      </c>
      <c r="F94" s="215" t="s">
        <v>188</v>
      </c>
      <c r="G94" s="216" t="s">
        <v>142</v>
      </c>
      <c r="H94" s="217">
        <v>13920</v>
      </c>
      <c r="I94" s="218"/>
      <c r="J94" s="219">
        <f>ROUND(I94*H94,2)</f>
        <v>0</v>
      </c>
      <c r="K94" s="215" t="s">
        <v>143</v>
      </c>
      <c r="L94" s="45"/>
      <c r="M94" s="220" t="s">
        <v>19</v>
      </c>
      <c r="N94" s="221" t="s">
        <v>45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144</v>
      </c>
      <c r="AT94" s="224" t="s">
        <v>139</v>
      </c>
      <c r="AU94" s="224" t="s">
        <v>83</v>
      </c>
      <c r="AY94" s="18" t="s">
        <v>137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81</v>
      </c>
      <c r="BK94" s="225">
        <f>ROUND(I94*H94,2)</f>
        <v>0</v>
      </c>
      <c r="BL94" s="18" t="s">
        <v>144</v>
      </c>
      <c r="BM94" s="224" t="s">
        <v>525</v>
      </c>
    </row>
    <row r="95" s="13" customFormat="1">
      <c r="A95" s="13"/>
      <c r="B95" s="226"/>
      <c r="C95" s="227"/>
      <c r="D95" s="228" t="s">
        <v>146</v>
      </c>
      <c r="E95" s="229" t="s">
        <v>19</v>
      </c>
      <c r="F95" s="230" t="s">
        <v>526</v>
      </c>
      <c r="G95" s="227"/>
      <c r="H95" s="231">
        <v>13920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146</v>
      </c>
      <c r="AU95" s="237" t="s">
        <v>83</v>
      </c>
      <c r="AV95" s="13" t="s">
        <v>83</v>
      </c>
      <c r="AW95" s="13" t="s">
        <v>35</v>
      </c>
      <c r="AX95" s="13" t="s">
        <v>81</v>
      </c>
      <c r="AY95" s="237" t="s">
        <v>137</v>
      </c>
    </row>
    <row r="96" s="14" customFormat="1">
      <c r="A96" s="14"/>
      <c r="B96" s="238"/>
      <c r="C96" s="239"/>
      <c r="D96" s="228" t="s">
        <v>146</v>
      </c>
      <c r="E96" s="240" t="s">
        <v>19</v>
      </c>
      <c r="F96" s="241" t="s">
        <v>527</v>
      </c>
      <c r="G96" s="239"/>
      <c r="H96" s="240" t="s">
        <v>19</v>
      </c>
      <c r="I96" s="242"/>
      <c r="J96" s="239"/>
      <c r="K96" s="239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146</v>
      </c>
      <c r="AU96" s="247" t="s">
        <v>83</v>
      </c>
      <c r="AV96" s="14" t="s">
        <v>81</v>
      </c>
      <c r="AW96" s="14" t="s">
        <v>35</v>
      </c>
      <c r="AX96" s="14" t="s">
        <v>74</v>
      </c>
      <c r="AY96" s="247" t="s">
        <v>137</v>
      </c>
    </row>
    <row r="97" s="2" customFormat="1" ht="14.4" customHeight="1">
      <c r="A97" s="39"/>
      <c r="B97" s="40"/>
      <c r="C97" s="213" t="s">
        <v>144</v>
      </c>
      <c r="D97" s="213" t="s">
        <v>139</v>
      </c>
      <c r="E97" s="214" t="s">
        <v>257</v>
      </c>
      <c r="F97" s="215" t="s">
        <v>258</v>
      </c>
      <c r="G97" s="216" t="s">
        <v>142</v>
      </c>
      <c r="H97" s="217">
        <v>198</v>
      </c>
      <c r="I97" s="218"/>
      <c r="J97" s="219">
        <f>ROUND(I97*H97,2)</f>
        <v>0</v>
      </c>
      <c r="K97" s="215" t="s">
        <v>143</v>
      </c>
      <c r="L97" s="45"/>
      <c r="M97" s="220" t="s">
        <v>19</v>
      </c>
      <c r="N97" s="221" t="s">
        <v>45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144</v>
      </c>
      <c r="AT97" s="224" t="s">
        <v>139</v>
      </c>
      <c r="AU97" s="224" t="s">
        <v>83</v>
      </c>
      <c r="AY97" s="18" t="s">
        <v>137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81</v>
      </c>
      <c r="BK97" s="225">
        <f>ROUND(I97*H97,2)</f>
        <v>0</v>
      </c>
      <c r="BL97" s="18" t="s">
        <v>144</v>
      </c>
      <c r="BM97" s="224" t="s">
        <v>528</v>
      </c>
    </row>
    <row r="98" s="13" customFormat="1">
      <c r="A98" s="13"/>
      <c r="B98" s="226"/>
      <c r="C98" s="227"/>
      <c r="D98" s="228" t="s">
        <v>146</v>
      </c>
      <c r="E98" s="229" t="s">
        <v>19</v>
      </c>
      <c r="F98" s="230" t="s">
        <v>529</v>
      </c>
      <c r="G98" s="227"/>
      <c r="H98" s="231">
        <v>198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146</v>
      </c>
      <c r="AU98" s="237" t="s">
        <v>83</v>
      </c>
      <c r="AV98" s="13" t="s">
        <v>83</v>
      </c>
      <c r="AW98" s="13" t="s">
        <v>35</v>
      </c>
      <c r="AX98" s="13" t="s">
        <v>74</v>
      </c>
      <c r="AY98" s="237" t="s">
        <v>137</v>
      </c>
    </row>
    <row r="99" s="14" customFormat="1">
      <c r="A99" s="14"/>
      <c r="B99" s="238"/>
      <c r="C99" s="239"/>
      <c r="D99" s="228" t="s">
        <v>146</v>
      </c>
      <c r="E99" s="240" t="s">
        <v>19</v>
      </c>
      <c r="F99" s="241" t="s">
        <v>530</v>
      </c>
      <c r="G99" s="239"/>
      <c r="H99" s="240" t="s">
        <v>19</v>
      </c>
      <c r="I99" s="242"/>
      <c r="J99" s="239"/>
      <c r="K99" s="239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146</v>
      </c>
      <c r="AU99" s="247" t="s">
        <v>83</v>
      </c>
      <c r="AV99" s="14" t="s">
        <v>81</v>
      </c>
      <c r="AW99" s="14" t="s">
        <v>35</v>
      </c>
      <c r="AX99" s="14" t="s">
        <v>74</v>
      </c>
      <c r="AY99" s="247" t="s">
        <v>137</v>
      </c>
    </row>
    <row r="100" s="15" customFormat="1">
      <c r="A100" s="15"/>
      <c r="B100" s="269"/>
      <c r="C100" s="270"/>
      <c r="D100" s="228" t="s">
        <v>146</v>
      </c>
      <c r="E100" s="271" t="s">
        <v>19</v>
      </c>
      <c r="F100" s="272" t="s">
        <v>531</v>
      </c>
      <c r="G100" s="270"/>
      <c r="H100" s="273">
        <v>198</v>
      </c>
      <c r="I100" s="274"/>
      <c r="J100" s="270"/>
      <c r="K100" s="270"/>
      <c r="L100" s="275"/>
      <c r="M100" s="276"/>
      <c r="N100" s="277"/>
      <c r="O100" s="277"/>
      <c r="P100" s="277"/>
      <c r="Q100" s="277"/>
      <c r="R100" s="277"/>
      <c r="S100" s="277"/>
      <c r="T100" s="27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9" t="s">
        <v>146</v>
      </c>
      <c r="AU100" s="279" t="s">
        <v>83</v>
      </c>
      <c r="AV100" s="15" t="s">
        <v>144</v>
      </c>
      <c r="AW100" s="15" t="s">
        <v>35</v>
      </c>
      <c r="AX100" s="15" t="s">
        <v>81</v>
      </c>
      <c r="AY100" s="279" t="s">
        <v>137</v>
      </c>
    </row>
    <row r="101" s="2" customFormat="1" ht="14.4" customHeight="1">
      <c r="A101" s="39"/>
      <c r="B101" s="40"/>
      <c r="C101" s="248" t="s">
        <v>164</v>
      </c>
      <c r="D101" s="248" t="s">
        <v>149</v>
      </c>
      <c r="E101" s="249" t="s">
        <v>263</v>
      </c>
      <c r="F101" s="250" t="s">
        <v>264</v>
      </c>
      <c r="G101" s="251" t="s">
        <v>265</v>
      </c>
      <c r="H101" s="252">
        <v>19.800000000000001</v>
      </c>
      <c r="I101" s="253"/>
      <c r="J101" s="254">
        <f>ROUND(I101*H101,2)</f>
        <v>0</v>
      </c>
      <c r="K101" s="250" t="s">
        <v>143</v>
      </c>
      <c r="L101" s="255"/>
      <c r="M101" s="256" t="s">
        <v>19</v>
      </c>
      <c r="N101" s="257" t="s">
        <v>45</v>
      </c>
      <c r="O101" s="85"/>
      <c r="P101" s="222">
        <f>O101*H101</f>
        <v>0</v>
      </c>
      <c r="Q101" s="222">
        <v>0.20000000000000001</v>
      </c>
      <c r="R101" s="222">
        <f>Q101*H101</f>
        <v>3.9600000000000004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153</v>
      </c>
      <c r="AT101" s="224" t="s">
        <v>149</v>
      </c>
      <c r="AU101" s="224" t="s">
        <v>83</v>
      </c>
      <c r="AY101" s="18" t="s">
        <v>137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81</v>
      </c>
      <c r="BK101" s="225">
        <f>ROUND(I101*H101,2)</f>
        <v>0</v>
      </c>
      <c r="BL101" s="18" t="s">
        <v>144</v>
      </c>
      <c r="BM101" s="224" t="s">
        <v>532</v>
      </c>
    </row>
    <row r="102" s="13" customFormat="1">
      <c r="A102" s="13"/>
      <c r="B102" s="226"/>
      <c r="C102" s="227"/>
      <c r="D102" s="228" t="s">
        <v>146</v>
      </c>
      <c r="E102" s="229" t="s">
        <v>19</v>
      </c>
      <c r="F102" s="230" t="s">
        <v>533</v>
      </c>
      <c r="G102" s="227"/>
      <c r="H102" s="231">
        <v>19.800000000000001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146</v>
      </c>
      <c r="AU102" s="237" t="s">
        <v>83</v>
      </c>
      <c r="AV102" s="13" t="s">
        <v>83</v>
      </c>
      <c r="AW102" s="13" t="s">
        <v>35</v>
      </c>
      <c r="AX102" s="13" t="s">
        <v>81</v>
      </c>
      <c r="AY102" s="237" t="s">
        <v>137</v>
      </c>
    </row>
    <row r="103" s="2" customFormat="1" ht="14.4" customHeight="1">
      <c r="A103" s="39"/>
      <c r="B103" s="40"/>
      <c r="C103" s="213" t="s">
        <v>168</v>
      </c>
      <c r="D103" s="213" t="s">
        <v>139</v>
      </c>
      <c r="E103" s="214" t="s">
        <v>412</v>
      </c>
      <c r="F103" s="215" t="s">
        <v>413</v>
      </c>
      <c r="G103" s="216" t="s">
        <v>414</v>
      </c>
      <c r="H103" s="217">
        <v>39.600000000000001</v>
      </c>
      <c r="I103" s="218"/>
      <c r="J103" s="219">
        <f>ROUND(I103*H103,2)</f>
        <v>0</v>
      </c>
      <c r="K103" s="215" t="s">
        <v>143</v>
      </c>
      <c r="L103" s="45"/>
      <c r="M103" s="220" t="s">
        <v>19</v>
      </c>
      <c r="N103" s="221" t="s">
        <v>45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144</v>
      </c>
      <c r="AT103" s="224" t="s">
        <v>139</v>
      </c>
      <c r="AU103" s="224" t="s">
        <v>83</v>
      </c>
      <c r="AY103" s="18" t="s">
        <v>137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81</v>
      </c>
      <c r="BK103" s="225">
        <f>ROUND(I103*H103,2)</f>
        <v>0</v>
      </c>
      <c r="BL103" s="18" t="s">
        <v>144</v>
      </c>
      <c r="BM103" s="224" t="s">
        <v>534</v>
      </c>
    </row>
    <row r="104" s="13" customFormat="1">
      <c r="A104" s="13"/>
      <c r="B104" s="226"/>
      <c r="C104" s="227"/>
      <c r="D104" s="228" t="s">
        <v>146</v>
      </c>
      <c r="E104" s="229" t="s">
        <v>19</v>
      </c>
      <c r="F104" s="230" t="s">
        <v>535</v>
      </c>
      <c r="G104" s="227"/>
      <c r="H104" s="231">
        <v>39.600000000000001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146</v>
      </c>
      <c r="AU104" s="237" t="s">
        <v>83</v>
      </c>
      <c r="AV104" s="13" t="s">
        <v>83</v>
      </c>
      <c r="AW104" s="13" t="s">
        <v>35</v>
      </c>
      <c r="AX104" s="13" t="s">
        <v>81</v>
      </c>
      <c r="AY104" s="237" t="s">
        <v>137</v>
      </c>
    </row>
    <row r="105" s="14" customFormat="1">
      <c r="A105" s="14"/>
      <c r="B105" s="238"/>
      <c r="C105" s="239"/>
      <c r="D105" s="228" t="s">
        <v>146</v>
      </c>
      <c r="E105" s="240" t="s">
        <v>19</v>
      </c>
      <c r="F105" s="241" t="s">
        <v>536</v>
      </c>
      <c r="G105" s="239"/>
      <c r="H105" s="240" t="s">
        <v>19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146</v>
      </c>
      <c r="AU105" s="247" t="s">
        <v>83</v>
      </c>
      <c r="AV105" s="14" t="s">
        <v>81</v>
      </c>
      <c r="AW105" s="14" t="s">
        <v>35</v>
      </c>
      <c r="AX105" s="14" t="s">
        <v>74</v>
      </c>
      <c r="AY105" s="247" t="s">
        <v>137</v>
      </c>
    </row>
    <row r="106" s="14" customFormat="1">
      <c r="A106" s="14"/>
      <c r="B106" s="238"/>
      <c r="C106" s="239"/>
      <c r="D106" s="228" t="s">
        <v>146</v>
      </c>
      <c r="E106" s="240" t="s">
        <v>19</v>
      </c>
      <c r="F106" s="241" t="s">
        <v>537</v>
      </c>
      <c r="G106" s="239"/>
      <c r="H106" s="240" t="s">
        <v>19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146</v>
      </c>
      <c r="AU106" s="247" t="s">
        <v>83</v>
      </c>
      <c r="AV106" s="14" t="s">
        <v>81</v>
      </c>
      <c r="AW106" s="14" t="s">
        <v>35</v>
      </c>
      <c r="AX106" s="14" t="s">
        <v>74</v>
      </c>
      <c r="AY106" s="247" t="s">
        <v>137</v>
      </c>
    </row>
    <row r="107" s="2" customFormat="1" ht="14.4" customHeight="1">
      <c r="A107" s="39"/>
      <c r="B107" s="40"/>
      <c r="C107" s="213" t="s">
        <v>175</v>
      </c>
      <c r="D107" s="213" t="s">
        <v>139</v>
      </c>
      <c r="E107" s="214" t="s">
        <v>419</v>
      </c>
      <c r="F107" s="215" t="s">
        <v>420</v>
      </c>
      <c r="G107" s="216" t="s">
        <v>209</v>
      </c>
      <c r="H107" s="217">
        <v>990</v>
      </c>
      <c r="I107" s="218"/>
      <c r="J107" s="219">
        <f>ROUND(I107*H107,2)</f>
        <v>0</v>
      </c>
      <c r="K107" s="215" t="s">
        <v>143</v>
      </c>
      <c r="L107" s="45"/>
      <c r="M107" s="220" t="s">
        <v>19</v>
      </c>
      <c r="N107" s="221" t="s">
        <v>45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144</v>
      </c>
      <c r="AT107" s="224" t="s">
        <v>139</v>
      </c>
      <c r="AU107" s="224" t="s">
        <v>83</v>
      </c>
      <c r="AY107" s="18" t="s">
        <v>137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81</v>
      </c>
      <c r="BK107" s="225">
        <f>ROUND(I107*H107,2)</f>
        <v>0</v>
      </c>
      <c r="BL107" s="18" t="s">
        <v>144</v>
      </c>
      <c r="BM107" s="224" t="s">
        <v>538</v>
      </c>
    </row>
    <row r="108" s="13" customFormat="1">
      <c r="A108" s="13"/>
      <c r="B108" s="226"/>
      <c r="C108" s="227"/>
      <c r="D108" s="228" t="s">
        <v>146</v>
      </c>
      <c r="E108" s="229" t="s">
        <v>19</v>
      </c>
      <c r="F108" s="230" t="s">
        <v>539</v>
      </c>
      <c r="G108" s="227"/>
      <c r="H108" s="231">
        <v>990</v>
      </c>
      <c r="I108" s="232"/>
      <c r="J108" s="227"/>
      <c r="K108" s="227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146</v>
      </c>
      <c r="AU108" s="237" t="s">
        <v>83</v>
      </c>
      <c r="AV108" s="13" t="s">
        <v>83</v>
      </c>
      <c r="AW108" s="13" t="s">
        <v>35</v>
      </c>
      <c r="AX108" s="13" t="s">
        <v>81</v>
      </c>
      <c r="AY108" s="237" t="s">
        <v>137</v>
      </c>
    </row>
    <row r="109" s="2" customFormat="1" ht="14.4" customHeight="1">
      <c r="A109" s="39"/>
      <c r="B109" s="40"/>
      <c r="C109" s="213" t="s">
        <v>153</v>
      </c>
      <c r="D109" s="213" t="s">
        <v>139</v>
      </c>
      <c r="E109" s="214" t="s">
        <v>269</v>
      </c>
      <c r="F109" s="215" t="s">
        <v>270</v>
      </c>
      <c r="G109" s="216" t="s">
        <v>209</v>
      </c>
      <c r="H109" s="217">
        <v>2937</v>
      </c>
      <c r="I109" s="218"/>
      <c r="J109" s="219">
        <f>ROUND(I109*H109,2)</f>
        <v>0</v>
      </c>
      <c r="K109" s="215" t="s">
        <v>143</v>
      </c>
      <c r="L109" s="45"/>
      <c r="M109" s="220" t="s">
        <v>19</v>
      </c>
      <c r="N109" s="221" t="s">
        <v>45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144</v>
      </c>
      <c r="AT109" s="224" t="s">
        <v>139</v>
      </c>
      <c r="AU109" s="224" t="s">
        <v>83</v>
      </c>
      <c r="AY109" s="18" t="s">
        <v>137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81</v>
      </c>
      <c r="BK109" s="225">
        <f>ROUND(I109*H109,2)</f>
        <v>0</v>
      </c>
      <c r="BL109" s="18" t="s">
        <v>144</v>
      </c>
      <c r="BM109" s="224" t="s">
        <v>540</v>
      </c>
    </row>
    <row r="110" s="2" customFormat="1" ht="14.4" customHeight="1">
      <c r="A110" s="39"/>
      <c r="B110" s="40"/>
      <c r="C110" s="248" t="s">
        <v>186</v>
      </c>
      <c r="D110" s="248" t="s">
        <v>149</v>
      </c>
      <c r="E110" s="249" t="s">
        <v>274</v>
      </c>
      <c r="F110" s="250" t="s">
        <v>275</v>
      </c>
      <c r="G110" s="251" t="s">
        <v>182</v>
      </c>
      <c r="H110" s="252">
        <v>11.747999999999999</v>
      </c>
      <c r="I110" s="253"/>
      <c r="J110" s="254">
        <f>ROUND(I110*H110,2)</f>
        <v>0</v>
      </c>
      <c r="K110" s="250" t="s">
        <v>19</v>
      </c>
      <c r="L110" s="255"/>
      <c r="M110" s="256" t="s">
        <v>19</v>
      </c>
      <c r="N110" s="257" t="s">
        <v>45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153</v>
      </c>
      <c r="AT110" s="224" t="s">
        <v>149</v>
      </c>
      <c r="AU110" s="224" t="s">
        <v>83</v>
      </c>
      <c r="AY110" s="18" t="s">
        <v>137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81</v>
      </c>
      <c r="BK110" s="225">
        <f>ROUND(I110*H110,2)</f>
        <v>0</v>
      </c>
      <c r="BL110" s="18" t="s">
        <v>144</v>
      </c>
      <c r="BM110" s="224" t="s">
        <v>541</v>
      </c>
    </row>
    <row r="111" s="13" customFormat="1">
      <c r="A111" s="13"/>
      <c r="B111" s="226"/>
      <c r="C111" s="227"/>
      <c r="D111" s="228" t="s">
        <v>146</v>
      </c>
      <c r="E111" s="229" t="s">
        <v>19</v>
      </c>
      <c r="F111" s="230" t="s">
        <v>542</v>
      </c>
      <c r="G111" s="227"/>
      <c r="H111" s="231">
        <v>11.747999999999999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146</v>
      </c>
      <c r="AU111" s="237" t="s">
        <v>83</v>
      </c>
      <c r="AV111" s="13" t="s">
        <v>83</v>
      </c>
      <c r="AW111" s="13" t="s">
        <v>35</v>
      </c>
      <c r="AX111" s="13" t="s">
        <v>81</v>
      </c>
      <c r="AY111" s="237" t="s">
        <v>137</v>
      </c>
    </row>
    <row r="112" s="2" customFormat="1" ht="14.4" customHeight="1">
      <c r="A112" s="39"/>
      <c r="B112" s="40"/>
      <c r="C112" s="213" t="s">
        <v>192</v>
      </c>
      <c r="D112" s="213" t="s">
        <v>139</v>
      </c>
      <c r="E112" s="214" t="s">
        <v>425</v>
      </c>
      <c r="F112" s="215" t="s">
        <v>426</v>
      </c>
      <c r="G112" s="216" t="s">
        <v>19</v>
      </c>
      <c r="H112" s="217">
        <v>108.25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45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144</v>
      </c>
      <c r="AT112" s="224" t="s">
        <v>139</v>
      </c>
      <c r="AU112" s="224" t="s">
        <v>83</v>
      </c>
      <c r="AY112" s="18" t="s">
        <v>137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81</v>
      </c>
      <c r="BK112" s="225">
        <f>ROUND(I112*H112,2)</f>
        <v>0</v>
      </c>
      <c r="BL112" s="18" t="s">
        <v>144</v>
      </c>
      <c r="BM112" s="224" t="s">
        <v>543</v>
      </c>
    </row>
    <row r="113" s="13" customFormat="1">
      <c r="A113" s="13"/>
      <c r="B113" s="226"/>
      <c r="C113" s="227"/>
      <c r="D113" s="228" t="s">
        <v>146</v>
      </c>
      <c r="E113" s="229" t="s">
        <v>19</v>
      </c>
      <c r="F113" s="230" t="s">
        <v>544</v>
      </c>
      <c r="G113" s="227"/>
      <c r="H113" s="231">
        <v>108.25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146</v>
      </c>
      <c r="AU113" s="237" t="s">
        <v>83</v>
      </c>
      <c r="AV113" s="13" t="s">
        <v>83</v>
      </c>
      <c r="AW113" s="13" t="s">
        <v>35</v>
      </c>
      <c r="AX113" s="13" t="s">
        <v>81</v>
      </c>
      <c r="AY113" s="237" t="s">
        <v>137</v>
      </c>
    </row>
    <row r="114" s="14" customFormat="1">
      <c r="A114" s="14"/>
      <c r="B114" s="238"/>
      <c r="C114" s="239"/>
      <c r="D114" s="228" t="s">
        <v>146</v>
      </c>
      <c r="E114" s="240" t="s">
        <v>19</v>
      </c>
      <c r="F114" s="241" t="s">
        <v>545</v>
      </c>
      <c r="G114" s="239"/>
      <c r="H114" s="240" t="s">
        <v>19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146</v>
      </c>
      <c r="AU114" s="247" t="s">
        <v>83</v>
      </c>
      <c r="AV114" s="14" t="s">
        <v>81</v>
      </c>
      <c r="AW114" s="14" t="s">
        <v>35</v>
      </c>
      <c r="AX114" s="14" t="s">
        <v>74</v>
      </c>
      <c r="AY114" s="247" t="s">
        <v>137</v>
      </c>
    </row>
    <row r="115" s="2" customFormat="1" ht="14.4" customHeight="1">
      <c r="A115" s="39"/>
      <c r="B115" s="40"/>
      <c r="C115" s="213" t="s">
        <v>199</v>
      </c>
      <c r="D115" s="213" t="s">
        <v>139</v>
      </c>
      <c r="E115" s="214" t="s">
        <v>279</v>
      </c>
      <c r="F115" s="215" t="s">
        <v>280</v>
      </c>
      <c r="G115" s="216" t="s">
        <v>265</v>
      </c>
      <c r="H115" s="217">
        <v>141.50399999999999</v>
      </c>
      <c r="I115" s="218"/>
      <c r="J115" s="219">
        <f>ROUND(I115*H115,2)</f>
        <v>0</v>
      </c>
      <c r="K115" s="215" t="s">
        <v>143</v>
      </c>
      <c r="L115" s="45"/>
      <c r="M115" s="220" t="s">
        <v>19</v>
      </c>
      <c r="N115" s="221" t="s">
        <v>45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144</v>
      </c>
      <c r="AT115" s="224" t="s">
        <v>139</v>
      </c>
      <c r="AU115" s="224" t="s">
        <v>83</v>
      </c>
      <c r="AY115" s="18" t="s">
        <v>137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81</v>
      </c>
      <c r="BK115" s="225">
        <f>ROUND(I115*H115,2)</f>
        <v>0</v>
      </c>
      <c r="BL115" s="18" t="s">
        <v>144</v>
      </c>
      <c r="BM115" s="224" t="s">
        <v>546</v>
      </c>
    </row>
    <row r="116" s="13" customFormat="1">
      <c r="A116" s="13"/>
      <c r="B116" s="226"/>
      <c r="C116" s="227"/>
      <c r="D116" s="228" t="s">
        <v>146</v>
      </c>
      <c r="E116" s="229" t="s">
        <v>19</v>
      </c>
      <c r="F116" s="230" t="s">
        <v>547</v>
      </c>
      <c r="G116" s="227"/>
      <c r="H116" s="231">
        <v>141.50399999999999</v>
      </c>
      <c r="I116" s="232"/>
      <c r="J116" s="227"/>
      <c r="K116" s="227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146</v>
      </c>
      <c r="AU116" s="237" t="s">
        <v>83</v>
      </c>
      <c r="AV116" s="13" t="s">
        <v>83</v>
      </c>
      <c r="AW116" s="13" t="s">
        <v>35</v>
      </c>
      <c r="AX116" s="13" t="s">
        <v>81</v>
      </c>
      <c r="AY116" s="237" t="s">
        <v>137</v>
      </c>
    </row>
    <row r="117" s="14" customFormat="1">
      <c r="A117" s="14"/>
      <c r="B117" s="238"/>
      <c r="C117" s="239"/>
      <c r="D117" s="228" t="s">
        <v>146</v>
      </c>
      <c r="E117" s="240" t="s">
        <v>19</v>
      </c>
      <c r="F117" s="241" t="s">
        <v>435</v>
      </c>
      <c r="G117" s="239"/>
      <c r="H117" s="240" t="s">
        <v>19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146</v>
      </c>
      <c r="AU117" s="247" t="s">
        <v>83</v>
      </c>
      <c r="AV117" s="14" t="s">
        <v>81</v>
      </c>
      <c r="AW117" s="14" t="s">
        <v>35</v>
      </c>
      <c r="AX117" s="14" t="s">
        <v>74</v>
      </c>
      <c r="AY117" s="247" t="s">
        <v>137</v>
      </c>
    </row>
    <row r="118" s="2" customFormat="1" ht="14.4" customHeight="1">
      <c r="A118" s="39"/>
      <c r="B118" s="40"/>
      <c r="C118" s="213" t="s">
        <v>206</v>
      </c>
      <c r="D118" s="213" t="s">
        <v>139</v>
      </c>
      <c r="E118" s="214" t="s">
        <v>289</v>
      </c>
      <c r="F118" s="215" t="s">
        <v>290</v>
      </c>
      <c r="G118" s="216" t="s">
        <v>265</v>
      </c>
      <c r="H118" s="217">
        <v>141.50399999999999</v>
      </c>
      <c r="I118" s="218"/>
      <c r="J118" s="219">
        <f>ROUND(I118*H118,2)</f>
        <v>0</v>
      </c>
      <c r="K118" s="215" t="s">
        <v>143</v>
      </c>
      <c r="L118" s="45"/>
      <c r="M118" s="220" t="s">
        <v>19</v>
      </c>
      <c r="N118" s="221" t="s">
        <v>45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144</v>
      </c>
      <c r="AT118" s="224" t="s">
        <v>139</v>
      </c>
      <c r="AU118" s="224" t="s">
        <v>83</v>
      </c>
      <c r="AY118" s="18" t="s">
        <v>137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81</v>
      </c>
      <c r="BK118" s="225">
        <f>ROUND(I118*H118,2)</f>
        <v>0</v>
      </c>
      <c r="BL118" s="18" t="s">
        <v>144</v>
      </c>
      <c r="BM118" s="224" t="s">
        <v>548</v>
      </c>
    </row>
    <row r="119" s="2" customFormat="1" ht="14.4" customHeight="1">
      <c r="A119" s="39"/>
      <c r="B119" s="40"/>
      <c r="C119" s="213" t="s">
        <v>211</v>
      </c>
      <c r="D119" s="213" t="s">
        <v>139</v>
      </c>
      <c r="E119" s="214" t="s">
        <v>293</v>
      </c>
      <c r="F119" s="215" t="s">
        <v>294</v>
      </c>
      <c r="G119" s="216" t="s">
        <v>265</v>
      </c>
      <c r="H119" s="217">
        <v>849.024</v>
      </c>
      <c r="I119" s="218"/>
      <c r="J119" s="219">
        <f>ROUND(I119*H119,2)</f>
        <v>0</v>
      </c>
      <c r="K119" s="215" t="s">
        <v>143</v>
      </c>
      <c r="L119" s="45"/>
      <c r="M119" s="220" t="s">
        <v>19</v>
      </c>
      <c r="N119" s="221" t="s">
        <v>45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144</v>
      </c>
      <c r="AT119" s="224" t="s">
        <v>139</v>
      </c>
      <c r="AU119" s="224" t="s">
        <v>83</v>
      </c>
      <c r="AY119" s="18" t="s">
        <v>137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81</v>
      </c>
      <c r="BK119" s="225">
        <f>ROUND(I119*H119,2)</f>
        <v>0</v>
      </c>
      <c r="BL119" s="18" t="s">
        <v>144</v>
      </c>
      <c r="BM119" s="224" t="s">
        <v>549</v>
      </c>
    </row>
    <row r="120" s="13" customFormat="1">
      <c r="A120" s="13"/>
      <c r="B120" s="226"/>
      <c r="C120" s="227"/>
      <c r="D120" s="228" t="s">
        <v>146</v>
      </c>
      <c r="E120" s="229" t="s">
        <v>19</v>
      </c>
      <c r="F120" s="230" t="s">
        <v>550</v>
      </c>
      <c r="G120" s="227"/>
      <c r="H120" s="231">
        <v>849.024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146</v>
      </c>
      <c r="AU120" s="237" t="s">
        <v>83</v>
      </c>
      <c r="AV120" s="13" t="s">
        <v>83</v>
      </c>
      <c r="AW120" s="13" t="s">
        <v>35</v>
      </c>
      <c r="AX120" s="13" t="s">
        <v>81</v>
      </c>
      <c r="AY120" s="237" t="s">
        <v>137</v>
      </c>
    </row>
    <row r="121" s="2" customFormat="1" ht="14.4" customHeight="1">
      <c r="A121" s="39"/>
      <c r="B121" s="40"/>
      <c r="C121" s="213" t="s">
        <v>217</v>
      </c>
      <c r="D121" s="213" t="s">
        <v>139</v>
      </c>
      <c r="E121" s="214" t="s">
        <v>445</v>
      </c>
      <c r="F121" s="215" t="s">
        <v>446</v>
      </c>
      <c r="G121" s="216" t="s">
        <v>209</v>
      </c>
      <c r="H121" s="217">
        <v>990</v>
      </c>
      <c r="I121" s="218"/>
      <c r="J121" s="219">
        <f>ROUND(I121*H121,2)</f>
        <v>0</v>
      </c>
      <c r="K121" s="215" t="s">
        <v>143</v>
      </c>
      <c r="L121" s="45"/>
      <c r="M121" s="220" t="s">
        <v>19</v>
      </c>
      <c r="N121" s="221" t="s">
        <v>45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144</v>
      </c>
      <c r="AT121" s="224" t="s">
        <v>139</v>
      </c>
      <c r="AU121" s="224" t="s">
        <v>83</v>
      </c>
      <c r="AY121" s="18" t="s">
        <v>137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81</v>
      </c>
      <c r="BK121" s="225">
        <f>ROUND(I121*H121,2)</f>
        <v>0</v>
      </c>
      <c r="BL121" s="18" t="s">
        <v>144</v>
      </c>
      <c r="BM121" s="224" t="s">
        <v>554</v>
      </c>
    </row>
    <row r="122" s="13" customFormat="1">
      <c r="A122" s="13"/>
      <c r="B122" s="226"/>
      <c r="C122" s="227"/>
      <c r="D122" s="228" t="s">
        <v>146</v>
      </c>
      <c r="E122" s="229" t="s">
        <v>19</v>
      </c>
      <c r="F122" s="230" t="s">
        <v>555</v>
      </c>
      <c r="G122" s="227"/>
      <c r="H122" s="231">
        <v>990</v>
      </c>
      <c r="I122" s="232"/>
      <c r="J122" s="227"/>
      <c r="K122" s="227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146</v>
      </c>
      <c r="AU122" s="237" t="s">
        <v>83</v>
      </c>
      <c r="AV122" s="13" t="s">
        <v>83</v>
      </c>
      <c r="AW122" s="13" t="s">
        <v>35</v>
      </c>
      <c r="AX122" s="13" t="s">
        <v>81</v>
      </c>
      <c r="AY122" s="237" t="s">
        <v>137</v>
      </c>
    </row>
    <row r="123" s="14" customFormat="1">
      <c r="A123" s="14"/>
      <c r="B123" s="238"/>
      <c r="C123" s="239"/>
      <c r="D123" s="228" t="s">
        <v>146</v>
      </c>
      <c r="E123" s="240" t="s">
        <v>19</v>
      </c>
      <c r="F123" s="241" t="s">
        <v>449</v>
      </c>
      <c r="G123" s="239"/>
      <c r="H123" s="240" t="s">
        <v>19</v>
      </c>
      <c r="I123" s="242"/>
      <c r="J123" s="239"/>
      <c r="K123" s="239"/>
      <c r="L123" s="243"/>
      <c r="M123" s="280"/>
      <c r="N123" s="281"/>
      <c r="O123" s="281"/>
      <c r="P123" s="281"/>
      <c r="Q123" s="281"/>
      <c r="R123" s="281"/>
      <c r="S123" s="281"/>
      <c r="T123" s="28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146</v>
      </c>
      <c r="AU123" s="247" t="s">
        <v>83</v>
      </c>
      <c r="AV123" s="14" t="s">
        <v>81</v>
      </c>
      <c r="AW123" s="14" t="s">
        <v>35</v>
      </c>
      <c r="AX123" s="14" t="s">
        <v>74</v>
      </c>
      <c r="AY123" s="247" t="s">
        <v>137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RSEHH2AwBuFzkREyhuTxe0OUMWwM9/KtrbDoVjktG6lJ2JmpMcAla5pYLghrkdVp0f5oUis0C6t1F7E+u2jaQQ==" hashValue="claEmXDrK9OxqZB/5FIYf5OoazBmYPNn1nhV2rP5XRpaxh4/ENC0WL2NUU9+H/4ntPXAHJVcS+r1txdtydVq7g==" algorithmName="SHA-512" password="CC35"/>
  <autoFilter ref="C86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DanaX</dc:creator>
  <cp:lastModifiedBy>DanaX</cp:lastModifiedBy>
  <dcterms:created xsi:type="dcterms:W3CDTF">2021-04-21T10:44:31Z</dcterms:created>
  <dcterms:modified xsi:type="dcterms:W3CDTF">2021-04-21T10:44:49Z</dcterms:modified>
</cp:coreProperties>
</file>